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920" windowHeight="8010"/>
  </bookViews>
  <sheets>
    <sheet name="Explications" sheetId="2" r:id="rId1"/>
    <sheet name="Evaluation Niveau 1" sheetId="1" r:id="rId2"/>
    <sheet name="Evaluation Niveau 2" sheetId="3" r:id="rId3"/>
  </sheets>
  <definedNames>
    <definedName name="_xlnm._FilterDatabase" localSheetId="1" hidden="1">'Evaluation Niveau 1'!$A$3:$J$3</definedName>
    <definedName name="_xlnm._FilterDatabase" localSheetId="2" hidden="1">'Evaluation Niveau 2'!$A$3:$J$3</definedName>
    <definedName name="CB">Explications!$P$4:$Q$22</definedName>
    <definedName name="CB50m">'Evaluation Niveau 2'!$P$3:$Q$21</definedName>
    <definedName name="Perf">'Evaluation Niveau 1'!$M$3:$O$22</definedName>
    <definedName name="Perf1">'Evaluation Niveau 1'!$M$3:$N$22</definedName>
    <definedName name="Perf50m">'Evaluation Niveau 2'!$M$3:$O$20</definedName>
  </definedNames>
  <calcPr calcId="125725"/>
</workbook>
</file>

<file path=xl/calcChain.xml><?xml version="1.0" encoding="utf-8"?>
<calcChain xmlns="http://schemas.openxmlformats.org/spreadsheetml/2006/main">
  <c r="D35" i="2"/>
  <c r="D34"/>
  <c r="D33"/>
  <c r="D35" i="3"/>
  <c r="D34"/>
  <c r="F4" i="1"/>
  <c r="J4" s="1"/>
  <c r="D3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H5" i="3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4"/>
  <c r="H5" i="2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4"/>
  <c r="F5" l="1"/>
  <c r="F6"/>
  <c r="F7"/>
  <c r="F8"/>
  <c r="F9"/>
  <c r="F10"/>
  <c r="F11"/>
  <c r="F12"/>
  <c r="F13"/>
  <c r="F14"/>
  <c r="J14" s="1"/>
  <c r="F15"/>
  <c r="F16"/>
  <c r="F17"/>
  <c r="F18"/>
  <c r="F19"/>
  <c r="F20"/>
  <c r="F21"/>
  <c r="F22"/>
  <c r="F23"/>
  <c r="F24"/>
  <c r="F25"/>
  <c r="F26"/>
  <c r="F27"/>
  <c r="F28"/>
  <c r="F29"/>
  <c r="F30"/>
  <c r="J30" s="1"/>
  <c r="J26" i="3"/>
  <c r="J28"/>
  <c r="J30"/>
  <c r="J29"/>
  <c r="J27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D33" s="1"/>
  <c r="J5"/>
  <c r="J4"/>
  <c r="J28" i="2"/>
  <c r="J26"/>
  <c r="J24"/>
  <c r="J22"/>
  <c r="J20"/>
  <c r="J18"/>
  <c r="J16"/>
  <c r="J12"/>
  <c r="J10"/>
  <c r="J8"/>
  <c r="J6"/>
  <c r="F4"/>
  <c r="J5" i="1"/>
  <c r="J6"/>
  <c r="J7"/>
  <c r="J8"/>
  <c r="J9"/>
  <c r="J10"/>
  <c r="J11"/>
  <c r="J12"/>
  <c r="J13"/>
  <c r="D35" s="1"/>
  <c r="J14"/>
  <c r="J15"/>
  <c r="J16"/>
  <c r="J17"/>
  <c r="J18"/>
  <c r="J19"/>
  <c r="J20"/>
  <c r="J21"/>
  <c r="J22"/>
  <c r="J23"/>
  <c r="J24"/>
  <c r="J25"/>
  <c r="J26"/>
  <c r="J27"/>
  <c r="J28"/>
  <c r="J29"/>
  <c r="J30"/>
  <c r="J29" i="2" l="1"/>
  <c r="J27"/>
  <c r="J25"/>
  <c r="J23"/>
  <c r="J21"/>
  <c r="J19"/>
  <c r="J17"/>
  <c r="J15"/>
  <c r="J13"/>
  <c r="J11"/>
  <c r="J9"/>
  <c r="J7"/>
  <c r="J5"/>
  <c r="J4"/>
  <c r="D33" i="1"/>
</calcChain>
</file>

<file path=xl/sharedStrings.xml><?xml version="1.0" encoding="utf-8"?>
<sst xmlns="http://schemas.openxmlformats.org/spreadsheetml/2006/main" count="114" uniqueCount="50">
  <si>
    <t>Classe</t>
  </si>
  <si>
    <t>NOM</t>
  </si>
  <si>
    <t>Prénom</t>
  </si>
  <si>
    <t>Sexe (F/G)</t>
  </si>
  <si>
    <t>Temps</t>
  </si>
  <si>
    <t>Nombre de coups de bras</t>
  </si>
  <si>
    <t>Temps (en sec)</t>
  </si>
  <si>
    <t>Note Finale (/20 pts)</t>
  </si>
  <si>
    <t>Note observateur (/4 pts)</t>
  </si>
  <si>
    <t>Note Perf</t>
  </si>
  <si>
    <t>Note rapport fréquence/amplitude</t>
  </si>
  <si>
    <t>Barème</t>
  </si>
  <si>
    <t>EVALUATION NATATION DE VITESSE NIVEAU 1 (25m Crawl, départ sauté ou plongé)</t>
  </si>
  <si>
    <t>Note Perf Garçons</t>
  </si>
  <si>
    <t>Note Perf Filles</t>
  </si>
  <si>
    <t>EVALUATION NATATION DE VITESSE NIVEAU 2 (25m Ventral + 25m Dorsal, départ plongé)</t>
  </si>
  <si>
    <t>Clarisse</t>
  </si>
  <si>
    <t>F</t>
  </si>
  <si>
    <t>Leo</t>
  </si>
  <si>
    <t>G</t>
  </si>
  <si>
    <t>Kevin</t>
  </si>
  <si>
    <t>Byron</t>
  </si>
  <si>
    <t>Dylan</t>
  </si>
  <si>
    <t>Alexis</t>
  </si>
  <si>
    <t>Dominique</t>
  </si>
  <si>
    <t>Chloé</t>
  </si>
  <si>
    <t>Alexandra</t>
  </si>
  <si>
    <t>Esteban</t>
  </si>
  <si>
    <t>Théo</t>
  </si>
  <si>
    <t>Kévin</t>
  </si>
  <si>
    <t>Steve</t>
  </si>
  <si>
    <t>Julie</t>
  </si>
  <si>
    <t>Sephora</t>
  </si>
  <si>
    <t>Thiffany</t>
  </si>
  <si>
    <t>Maud</t>
  </si>
  <si>
    <t>Victor</t>
  </si>
  <si>
    <t>Maeva</t>
  </si>
  <si>
    <t>Line</t>
  </si>
  <si>
    <t>Tom</t>
  </si>
  <si>
    <t>Emma</t>
  </si>
  <si>
    <t>Océane</t>
  </si>
  <si>
    <t>Nicolas</t>
  </si>
  <si>
    <t>Steven</t>
  </si>
  <si>
    <t>Alexandre</t>
  </si>
  <si>
    <t>Note juge-observateur (/4 pts)</t>
  </si>
  <si>
    <t>Note Perf (/8 pts)</t>
  </si>
  <si>
    <t>Note rapport fréquence/amplitude (/8 pts)</t>
  </si>
  <si>
    <t>Moyenne de la classe</t>
  </si>
  <si>
    <t>Moyenne des filles</t>
  </si>
  <si>
    <t>Moyenne des garçons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</si>
</sst>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2" fontId="1" fillId="5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2" fontId="1" fillId="7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8</xdr:row>
      <xdr:rowOff>114299</xdr:rowOff>
    </xdr:from>
    <xdr:to>
      <xdr:col>4</xdr:col>
      <xdr:colOff>504825</xdr:colOff>
      <xdr:row>15</xdr:row>
      <xdr:rowOff>66675</xdr:rowOff>
    </xdr:to>
    <xdr:sp macro="" textlink="">
      <xdr:nvSpPr>
        <xdr:cNvPr id="2" name="ZoneTexte 1"/>
        <xdr:cNvSpPr txBox="1"/>
      </xdr:nvSpPr>
      <xdr:spPr>
        <a:xfrm>
          <a:off x="1600200" y="2600324"/>
          <a:ext cx="1571625" cy="128587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100" b="1"/>
            <a:t>1) Copier/coller la "base  élèves"</a:t>
          </a:r>
          <a:r>
            <a:rPr lang="fr-FR" sz="1100" b="1" baseline="0"/>
            <a:t> dans les premières colonnes . Ajuster le nombre de lignes si besoin (insertion/suppression)</a:t>
          </a:r>
          <a:endParaRPr lang="fr-FR" sz="1100" b="1"/>
        </a:p>
      </xdr:txBody>
    </xdr:sp>
    <xdr:clientData/>
  </xdr:twoCellAnchor>
  <xdr:twoCellAnchor>
    <xdr:from>
      <xdr:col>1</xdr:col>
      <xdr:colOff>809637</xdr:colOff>
      <xdr:row>6</xdr:row>
      <xdr:rowOff>161927</xdr:rowOff>
    </xdr:from>
    <xdr:to>
      <xdr:col>2</xdr:col>
      <xdr:colOff>219075</xdr:colOff>
      <xdr:row>11</xdr:row>
      <xdr:rowOff>185737</xdr:rowOff>
    </xdr:to>
    <xdr:cxnSp macro="">
      <xdr:nvCxnSpPr>
        <xdr:cNvPr id="3" name="Connecteur droit avec flèche 2"/>
        <xdr:cNvCxnSpPr>
          <a:stCxn id="2" idx="1"/>
        </xdr:cNvCxnSpPr>
      </xdr:nvCxnSpPr>
      <xdr:spPr>
        <a:xfrm rot="10800000">
          <a:off x="1257312" y="2266952"/>
          <a:ext cx="342888" cy="976310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8</xdr:row>
      <xdr:rowOff>142875</xdr:rowOff>
    </xdr:from>
    <xdr:to>
      <xdr:col>7</xdr:col>
      <xdr:colOff>295275</xdr:colOff>
      <xdr:row>13</xdr:row>
      <xdr:rowOff>38100</xdr:rowOff>
    </xdr:to>
    <xdr:sp macro="" textlink="">
      <xdr:nvSpPr>
        <xdr:cNvPr id="4" name="ZoneTexte 3"/>
        <xdr:cNvSpPr txBox="1"/>
      </xdr:nvSpPr>
      <xdr:spPr>
        <a:xfrm>
          <a:off x="3562350" y="2047875"/>
          <a:ext cx="1743075" cy="847725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100" b="1"/>
            <a:t>2 )Rentrer le temps, le nombre de coups de bras et la note observateur.</a:t>
          </a:r>
          <a:r>
            <a:rPr lang="fr-FR" sz="1100" b="1" baseline="0"/>
            <a:t> Peut être fait par un élève</a:t>
          </a:r>
          <a:endParaRPr lang="fr-FR" sz="1100" b="1"/>
        </a:p>
      </xdr:txBody>
    </xdr:sp>
    <xdr:clientData/>
  </xdr:twoCellAnchor>
  <xdr:twoCellAnchor>
    <xdr:from>
      <xdr:col>4</xdr:col>
      <xdr:colOff>276228</xdr:colOff>
      <xdr:row>4</xdr:row>
      <xdr:rowOff>133352</xdr:rowOff>
    </xdr:from>
    <xdr:to>
      <xdr:col>5</xdr:col>
      <xdr:colOff>76200</xdr:colOff>
      <xdr:row>10</xdr:row>
      <xdr:rowOff>185738</xdr:rowOff>
    </xdr:to>
    <xdr:cxnSp macro="">
      <xdr:nvCxnSpPr>
        <xdr:cNvPr id="6" name="Connecteur droit avec flèche 5"/>
        <xdr:cNvCxnSpPr>
          <a:stCxn id="4" idx="1"/>
        </xdr:cNvCxnSpPr>
      </xdr:nvCxnSpPr>
      <xdr:spPr>
        <a:xfrm flipH="1" flipV="1">
          <a:off x="3000378" y="1276352"/>
          <a:ext cx="561972" cy="1195386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185738</xdr:colOff>
      <xdr:row>4</xdr:row>
      <xdr:rowOff>114303</xdr:rowOff>
    </xdr:from>
    <xdr:to>
      <xdr:col>6</xdr:col>
      <xdr:colOff>295275</xdr:colOff>
      <xdr:row>8</xdr:row>
      <xdr:rowOff>142875</xdr:rowOff>
    </xdr:to>
    <xdr:cxnSp macro="">
      <xdr:nvCxnSpPr>
        <xdr:cNvPr id="8" name="Connecteur droit avec flèche 7"/>
        <xdr:cNvCxnSpPr>
          <a:stCxn id="4" idx="0"/>
        </xdr:cNvCxnSpPr>
      </xdr:nvCxnSpPr>
      <xdr:spPr>
        <a:xfrm flipV="1">
          <a:off x="4433888" y="1257303"/>
          <a:ext cx="109537" cy="790572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4</xdr:row>
      <xdr:rowOff>161926</xdr:rowOff>
    </xdr:from>
    <xdr:to>
      <xdr:col>8</xdr:col>
      <xdr:colOff>266700</xdr:colOff>
      <xdr:row>10</xdr:row>
      <xdr:rowOff>185738</xdr:rowOff>
    </xdr:to>
    <xdr:cxnSp macro="">
      <xdr:nvCxnSpPr>
        <xdr:cNvPr id="10" name="Connecteur droit avec flèche 9"/>
        <xdr:cNvCxnSpPr>
          <a:stCxn id="4" idx="3"/>
        </xdr:cNvCxnSpPr>
      </xdr:nvCxnSpPr>
      <xdr:spPr>
        <a:xfrm flipV="1">
          <a:off x="5305425" y="1304926"/>
          <a:ext cx="733425" cy="1166812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266701</xdr:colOff>
      <xdr:row>11</xdr:row>
      <xdr:rowOff>76200</xdr:rowOff>
    </xdr:from>
    <xdr:to>
      <xdr:col>10</xdr:col>
      <xdr:colOff>381001</xdr:colOff>
      <xdr:row>13</xdr:row>
      <xdr:rowOff>142875</xdr:rowOff>
    </xdr:to>
    <xdr:sp macro="" textlink="">
      <xdr:nvSpPr>
        <xdr:cNvPr id="11" name="ZoneTexte 10"/>
        <xdr:cNvSpPr txBox="1"/>
      </xdr:nvSpPr>
      <xdr:spPr>
        <a:xfrm>
          <a:off x="6038851" y="2552700"/>
          <a:ext cx="1638300" cy="4476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1"/>
            <a:t>3) La</a:t>
          </a:r>
          <a:r>
            <a:rPr lang="fr-FR" sz="1100" b="1" baseline="0"/>
            <a:t> note apparaît dans la case "Note Finale"</a:t>
          </a:r>
          <a:endParaRPr lang="fr-FR" sz="1100" b="1"/>
        </a:p>
      </xdr:txBody>
    </xdr:sp>
    <xdr:clientData/>
  </xdr:twoCellAnchor>
  <xdr:twoCellAnchor>
    <xdr:from>
      <xdr:col>9</xdr:col>
      <xdr:colOff>285751</xdr:colOff>
      <xdr:row>4</xdr:row>
      <xdr:rowOff>104775</xdr:rowOff>
    </xdr:from>
    <xdr:to>
      <xdr:col>9</xdr:col>
      <xdr:colOff>323852</xdr:colOff>
      <xdr:row>11</xdr:row>
      <xdr:rowOff>76200</xdr:rowOff>
    </xdr:to>
    <xdr:cxnSp macro="">
      <xdr:nvCxnSpPr>
        <xdr:cNvPr id="13" name="Connecteur droit avec flèche 12"/>
        <xdr:cNvCxnSpPr>
          <a:stCxn id="11" idx="0"/>
        </xdr:cNvCxnSpPr>
      </xdr:nvCxnSpPr>
      <xdr:spPr>
        <a:xfrm rot="16200000" flipV="1">
          <a:off x="6186489" y="1881187"/>
          <a:ext cx="1304925" cy="38101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495300</xdr:colOff>
      <xdr:row>14</xdr:row>
      <xdr:rowOff>0</xdr:rowOff>
    </xdr:from>
    <xdr:to>
      <xdr:col>14</xdr:col>
      <xdr:colOff>190500</xdr:colOff>
      <xdr:row>17</xdr:row>
      <xdr:rowOff>161925</xdr:rowOff>
    </xdr:to>
    <xdr:sp macro="" textlink="">
      <xdr:nvSpPr>
        <xdr:cNvPr id="14" name="ZoneTexte 13"/>
        <xdr:cNvSpPr txBox="1"/>
      </xdr:nvSpPr>
      <xdr:spPr>
        <a:xfrm>
          <a:off x="8553450" y="3048000"/>
          <a:ext cx="1981200" cy="73342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fr-FR" sz="1100" b="1"/>
            <a:t>4) Vous pouvez modifier le barème afin de l'adapter à votre classe</a:t>
          </a:r>
        </a:p>
      </xdr:txBody>
    </xdr:sp>
    <xdr:clientData/>
  </xdr:twoCellAnchor>
  <xdr:twoCellAnchor>
    <xdr:from>
      <xdr:col>12</xdr:col>
      <xdr:colOff>723900</xdr:colOff>
      <xdr:row>5</xdr:row>
      <xdr:rowOff>114300</xdr:rowOff>
    </xdr:from>
    <xdr:to>
      <xdr:col>13</xdr:col>
      <xdr:colOff>609600</xdr:colOff>
      <xdr:row>14</xdr:row>
      <xdr:rowOff>0</xdr:rowOff>
    </xdr:to>
    <xdr:cxnSp macro="">
      <xdr:nvCxnSpPr>
        <xdr:cNvPr id="16" name="Connecteur droit avec flèche 15"/>
        <xdr:cNvCxnSpPr>
          <a:stCxn id="14" idx="0"/>
        </xdr:cNvCxnSpPr>
      </xdr:nvCxnSpPr>
      <xdr:spPr>
        <a:xfrm rot="5400000" flipH="1" flipV="1">
          <a:off x="9067800" y="1924050"/>
          <a:ext cx="1600200" cy="647700"/>
        </a:xfrm>
        <a:prstGeom prst="straightConnector1">
          <a:avLst/>
        </a:prstGeom>
        <a:ln w="38100"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workbookViewId="0">
      <selection activeCell="G34" sqref="G34"/>
    </sheetView>
  </sheetViews>
  <sheetFormatPr baseColWidth="10" defaultRowHeight="15"/>
  <cols>
    <col min="1" max="1" width="6.5703125" customWidth="1"/>
  </cols>
  <sheetData>
    <row r="1" spans="1:17" ht="15.75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M1" s="10" t="s">
        <v>11</v>
      </c>
      <c r="N1" s="11"/>
      <c r="O1" s="11"/>
      <c r="P1" s="11"/>
      <c r="Q1" s="12"/>
    </row>
    <row r="2" spans="1:17">
      <c r="M2" s="13"/>
      <c r="N2" s="14"/>
      <c r="O2" s="14"/>
      <c r="P2" s="14"/>
      <c r="Q2" s="15"/>
    </row>
    <row r="3" spans="1:17" s="1" customFormat="1" ht="44.2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6</v>
      </c>
      <c r="F3" s="7" t="s">
        <v>9</v>
      </c>
      <c r="G3" s="7" t="s">
        <v>5</v>
      </c>
      <c r="H3" s="7" t="s">
        <v>10</v>
      </c>
      <c r="I3" s="7" t="s">
        <v>8</v>
      </c>
      <c r="J3" s="4" t="s">
        <v>7</v>
      </c>
      <c r="M3" s="16" t="s">
        <v>4</v>
      </c>
      <c r="N3" s="16" t="s">
        <v>14</v>
      </c>
      <c r="O3" s="16" t="s">
        <v>13</v>
      </c>
      <c r="P3" s="16" t="s">
        <v>5</v>
      </c>
      <c r="Q3" s="16" t="s">
        <v>10</v>
      </c>
    </row>
    <row r="4" spans="1:17">
      <c r="A4" s="2"/>
      <c r="B4" s="2"/>
      <c r="C4" s="2" t="s">
        <v>16</v>
      </c>
      <c r="D4" s="3" t="s">
        <v>17</v>
      </c>
      <c r="E4" s="2">
        <v>25</v>
      </c>
      <c r="F4" s="2">
        <f t="shared" ref="F4:F30" si="0">IF(D4="F",VLOOKUP(E4,Perf,2,TRUE),VLOOKUP(E4,Perf,3,TRUE))</f>
        <v>7</v>
      </c>
      <c r="G4" s="2">
        <v>38</v>
      </c>
      <c r="H4" s="2">
        <f t="shared" ref="H4:H30" si="1">VLOOKUP(G4,CB,2,TRUE)</f>
        <v>3.5</v>
      </c>
      <c r="I4" s="2">
        <v>3</v>
      </c>
      <c r="J4" s="5">
        <f>SUM(F4,H4,I4)</f>
        <v>13.5</v>
      </c>
      <c r="M4" s="17">
        <v>10</v>
      </c>
      <c r="N4" s="16">
        <v>8</v>
      </c>
      <c r="O4" s="16">
        <v>8</v>
      </c>
      <c r="P4" s="17">
        <v>15</v>
      </c>
      <c r="Q4" s="16">
        <v>8</v>
      </c>
    </row>
    <row r="5" spans="1:17">
      <c r="A5" s="2"/>
      <c r="B5" s="2"/>
      <c r="C5" s="2" t="s">
        <v>18</v>
      </c>
      <c r="D5" s="3" t="s">
        <v>19</v>
      </c>
      <c r="E5" s="2">
        <v>22</v>
      </c>
      <c r="F5" s="2">
        <f t="shared" si="0"/>
        <v>7.5</v>
      </c>
      <c r="G5" s="2">
        <v>34</v>
      </c>
      <c r="H5" s="2">
        <f t="shared" si="1"/>
        <v>5</v>
      </c>
      <c r="I5" s="2">
        <v>2</v>
      </c>
      <c r="J5" s="5">
        <f t="shared" ref="J5:J30" si="2">SUM(F5,H5,I5)</f>
        <v>14.5</v>
      </c>
      <c r="M5" s="17">
        <v>21</v>
      </c>
      <c r="N5" s="17">
        <v>8</v>
      </c>
      <c r="O5" s="17">
        <v>8</v>
      </c>
      <c r="P5" s="17">
        <v>28</v>
      </c>
      <c r="Q5" s="17">
        <v>8</v>
      </c>
    </row>
    <row r="6" spans="1:17" ht="15" customHeight="1">
      <c r="A6" s="2"/>
      <c r="B6" s="2"/>
      <c r="C6" s="2" t="s">
        <v>20</v>
      </c>
      <c r="D6" s="3" t="s">
        <v>19</v>
      </c>
      <c r="E6" s="2">
        <v>23</v>
      </c>
      <c r="F6" s="2">
        <f t="shared" si="0"/>
        <v>7</v>
      </c>
      <c r="G6" s="2">
        <v>36</v>
      </c>
      <c r="H6" s="2">
        <f t="shared" si="1"/>
        <v>4</v>
      </c>
      <c r="I6" s="2">
        <v>4</v>
      </c>
      <c r="J6" s="5">
        <f t="shared" si="2"/>
        <v>15</v>
      </c>
      <c r="M6" s="18">
        <v>22</v>
      </c>
      <c r="N6" s="17">
        <v>8</v>
      </c>
      <c r="O6" s="17">
        <v>7.5</v>
      </c>
      <c r="P6" s="17">
        <v>29</v>
      </c>
      <c r="Q6" s="17">
        <v>7.5</v>
      </c>
    </row>
    <row r="7" spans="1:17">
      <c r="A7" s="2"/>
      <c r="B7" s="2"/>
      <c r="C7" s="2" t="s">
        <v>21</v>
      </c>
      <c r="D7" s="3" t="s">
        <v>19</v>
      </c>
      <c r="E7" s="2">
        <v>26</v>
      </c>
      <c r="F7" s="2">
        <f t="shared" si="0"/>
        <v>5.5</v>
      </c>
      <c r="G7" s="2">
        <v>40</v>
      </c>
      <c r="H7" s="2">
        <f t="shared" si="1"/>
        <v>3</v>
      </c>
      <c r="I7" s="2">
        <v>3</v>
      </c>
      <c r="J7" s="5">
        <f t="shared" si="2"/>
        <v>11.5</v>
      </c>
      <c r="M7" s="17">
        <v>23</v>
      </c>
      <c r="N7" s="17">
        <v>8</v>
      </c>
      <c r="O7" s="17">
        <v>7</v>
      </c>
      <c r="P7" s="17">
        <v>30</v>
      </c>
      <c r="Q7" s="17">
        <v>7</v>
      </c>
    </row>
    <row r="8" spans="1:17">
      <c r="A8" s="2"/>
      <c r="B8" s="2"/>
      <c r="C8" s="2" t="s">
        <v>22</v>
      </c>
      <c r="D8" s="3" t="s">
        <v>19</v>
      </c>
      <c r="E8" s="2">
        <v>31</v>
      </c>
      <c r="F8" s="2">
        <f t="shared" si="0"/>
        <v>3</v>
      </c>
      <c r="G8" s="2">
        <v>45</v>
      </c>
      <c r="H8" s="2">
        <f t="shared" si="1"/>
        <v>2</v>
      </c>
      <c r="I8" s="2">
        <v>2</v>
      </c>
      <c r="J8" s="5">
        <f t="shared" si="2"/>
        <v>7</v>
      </c>
      <c r="M8" s="18">
        <v>24</v>
      </c>
      <c r="N8" s="17">
        <v>7.5</v>
      </c>
      <c r="O8" s="17">
        <v>6.5</v>
      </c>
      <c r="P8" s="17">
        <v>31</v>
      </c>
      <c r="Q8" s="17">
        <v>6.5</v>
      </c>
    </row>
    <row r="9" spans="1:17">
      <c r="A9" s="2"/>
      <c r="B9" s="2"/>
      <c r="C9" s="2" t="s">
        <v>23</v>
      </c>
      <c r="D9" s="3" t="s">
        <v>19</v>
      </c>
      <c r="E9" s="2">
        <v>36</v>
      </c>
      <c r="F9" s="2">
        <f t="shared" si="0"/>
        <v>0.5</v>
      </c>
      <c r="G9" s="2">
        <v>56</v>
      </c>
      <c r="H9" s="2">
        <f t="shared" si="1"/>
        <v>0.5</v>
      </c>
      <c r="I9" s="2">
        <v>4</v>
      </c>
      <c r="J9" s="5">
        <f t="shared" si="2"/>
        <v>5</v>
      </c>
      <c r="M9" s="17">
        <v>25</v>
      </c>
      <c r="N9" s="17">
        <v>7</v>
      </c>
      <c r="O9" s="17">
        <v>6</v>
      </c>
      <c r="P9" s="17">
        <v>32</v>
      </c>
      <c r="Q9" s="17">
        <v>6</v>
      </c>
    </row>
    <row r="10" spans="1:17">
      <c r="A10" s="2"/>
      <c r="B10" s="2"/>
      <c r="C10" s="2" t="s">
        <v>24</v>
      </c>
      <c r="D10" s="3" t="s">
        <v>19</v>
      </c>
      <c r="E10" s="2">
        <v>38</v>
      </c>
      <c r="F10" s="2">
        <f t="shared" si="0"/>
        <v>0.5</v>
      </c>
      <c r="G10" s="2">
        <v>25</v>
      </c>
      <c r="H10" s="2">
        <f t="shared" si="1"/>
        <v>8</v>
      </c>
      <c r="I10" s="2">
        <v>1</v>
      </c>
      <c r="J10" s="5">
        <f t="shared" si="2"/>
        <v>9.5</v>
      </c>
      <c r="M10" s="18">
        <v>26</v>
      </c>
      <c r="N10" s="17">
        <v>6.5</v>
      </c>
      <c r="O10" s="17">
        <v>5.5</v>
      </c>
      <c r="P10" s="17">
        <v>33</v>
      </c>
      <c r="Q10" s="17">
        <v>5.5</v>
      </c>
    </row>
    <row r="11" spans="1:17">
      <c r="A11" s="2"/>
      <c r="B11" s="2"/>
      <c r="C11" s="2" t="s">
        <v>25</v>
      </c>
      <c r="D11" s="3" t="s">
        <v>17</v>
      </c>
      <c r="E11" s="2">
        <v>25</v>
      </c>
      <c r="F11" s="2">
        <f t="shared" si="0"/>
        <v>7</v>
      </c>
      <c r="G11" s="2">
        <v>34</v>
      </c>
      <c r="H11" s="2">
        <f t="shared" si="1"/>
        <v>5</v>
      </c>
      <c r="I11" s="2">
        <v>4</v>
      </c>
      <c r="J11" s="5">
        <f t="shared" si="2"/>
        <v>16</v>
      </c>
      <c r="M11" s="17">
        <v>27</v>
      </c>
      <c r="N11" s="17">
        <v>6</v>
      </c>
      <c r="O11" s="17">
        <v>5</v>
      </c>
      <c r="P11" s="17">
        <v>34</v>
      </c>
      <c r="Q11" s="17">
        <v>5</v>
      </c>
    </row>
    <row r="12" spans="1:17">
      <c r="A12" s="2"/>
      <c r="B12" s="2"/>
      <c r="C12" s="2" t="s">
        <v>26</v>
      </c>
      <c r="D12" s="3" t="s">
        <v>17</v>
      </c>
      <c r="E12" s="2">
        <v>24</v>
      </c>
      <c r="F12" s="2">
        <f t="shared" si="0"/>
        <v>7.5</v>
      </c>
      <c r="G12" s="2">
        <v>38</v>
      </c>
      <c r="H12" s="2">
        <f t="shared" si="1"/>
        <v>3.5</v>
      </c>
      <c r="I12" s="2">
        <v>3</v>
      </c>
      <c r="J12" s="5">
        <f t="shared" si="2"/>
        <v>14</v>
      </c>
      <c r="M12" s="18">
        <v>28</v>
      </c>
      <c r="N12" s="17">
        <v>5.5</v>
      </c>
      <c r="O12" s="17">
        <v>4.5</v>
      </c>
      <c r="P12" s="17">
        <v>35</v>
      </c>
      <c r="Q12" s="17">
        <v>4.5</v>
      </c>
    </row>
    <row r="13" spans="1:17">
      <c r="A13" s="2"/>
      <c r="B13" s="2"/>
      <c r="C13" s="2" t="s">
        <v>27</v>
      </c>
      <c r="D13" s="3" t="s">
        <v>19</v>
      </c>
      <c r="E13" s="2">
        <v>29</v>
      </c>
      <c r="F13" s="2">
        <f t="shared" si="0"/>
        <v>4</v>
      </c>
      <c r="G13" s="2">
        <v>41</v>
      </c>
      <c r="H13" s="2">
        <f t="shared" si="1"/>
        <v>3</v>
      </c>
      <c r="I13" s="2">
        <v>2</v>
      </c>
      <c r="J13" s="5">
        <f t="shared" si="2"/>
        <v>9</v>
      </c>
      <c r="M13" s="17">
        <v>29</v>
      </c>
      <c r="N13" s="17">
        <v>5</v>
      </c>
      <c r="O13" s="17">
        <v>4</v>
      </c>
      <c r="P13" s="17">
        <v>36</v>
      </c>
      <c r="Q13" s="17">
        <v>4</v>
      </c>
    </row>
    <row r="14" spans="1:17">
      <c r="A14" s="2"/>
      <c r="B14" s="2"/>
      <c r="C14" s="2" t="s">
        <v>28</v>
      </c>
      <c r="D14" s="3" t="s">
        <v>19</v>
      </c>
      <c r="E14" s="2">
        <v>23</v>
      </c>
      <c r="F14" s="2">
        <f t="shared" si="0"/>
        <v>7</v>
      </c>
      <c r="G14" s="2">
        <v>46</v>
      </c>
      <c r="H14" s="2">
        <f t="shared" si="1"/>
        <v>1.5</v>
      </c>
      <c r="I14" s="2">
        <v>4</v>
      </c>
      <c r="J14" s="5">
        <f t="shared" si="2"/>
        <v>12.5</v>
      </c>
      <c r="M14" s="18">
        <v>30</v>
      </c>
      <c r="N14" s="17">
        <v>4.5</v>
      </c>
      <c r="O14" s="17">
        <v>3.5</v>
      </c>
      <c r="P14" s="17">
        <v>38</v>
      </c>
      <c r="Q14" s="17">
        <v>3.5</v>
      </c>
    </row>
    <row r="15" spans="1:17">
      <c r="A15" s="2"/>
      <c r="B15" s="2"/>
      <c r="C15" s="2" t="s">
        <v>29</v>
      </c>
      <c r="D15" s="3" t="s">
        <v>19</v>
      </c>
      <c r="E15" s="2">
        <v>24</v>
      </c>
      <c r="F15" s="2">
        <f t="shared" si="0"/>
        <v>6.5</v>
      </c>
      <c r="G15" s="2">
        <v>32</v>
      </c>
      <c r="H15" s="2">
        <f t="shared" si="1"/>
        <v>6</v>
      </c>
      <c r="I15" s="2">
        <v>2</v>
      </c>
      <c r="J15" s="5">
        <f t="shared" si="2"/>
        <v>14.5</v>
      </c>
      <c r="M15" s="17">
        <v>31</v>
      </c>
      <c r="N15" s="17">
        <v>4</v>
      </c>
      <c r="O15" s="17">
        <v>3</v>
      </c>
      <c r="P15" s="18">
        <v>40</v>
      </c>
      <c r="Q15" s="17">
        <v>3</v>
      </c>
    </row>
    <row r="16" spans="1:17">
      <c r="A16" s="2"/>
      <c r="B16" s="2"/>
      <c r="C16" s="2" t="s">
        <v>30</v>
      </c>
      <c r="D16" s="3" t="s">
        <v>19</v>
      </c>
      <c r="E16" s="2">
        <v>28</v>
      </c>
      <c r="F16" s="2">
        <f t="shared" si="0"/>
        <v>4.5</v>
      </c>
      <c r="G16" s="2">
        <v>36</v>
      </c>
      <c r="H16" s="2">
        <f t="shared" si="1"/>
        <v>4</v>
      </c>
      <c r="I16" s="2">
        <v>4</v>
      </c>
      <c r="J16" s="5">
        <f t="shared" si="2"/>
        <v>12.5</v>
      </c>
      <c r="M16" s="18">
        <v>32</v>
      </c>
      <c r="N16" s="17">
        <v>3.5</v>
      </c>
      <c r="O16" s="17">
        <v>2.5</v>
      </c>
      <c r="P16" s="18">
        <v>42</v>
      </c>
      <c r="Q16" s="17">
        <v>2.5</v>
      </c>
    </row>
    <row r="17" spans="1:17">
      <c r="A17" s="2"/>
      <c r="B17" s="2"/>
      <c r="C17" s="2" t="s">
        <v>31</v>
      </c>
      <c r="D17" s="3" t="s">
        <v>17</v>
      </c>
      <c r="E17" s="2">
        <v>33</v>
      </c>
      <c r="F17" s="2">
        <f t="shared" si="0"/>
        <v>3</v>
      </c>
      <c r="G17" s="2">
        <v>31</v>
      </c>
      <c r="H17" s="2">
        <f t="shared" si="1"/>
        <v>6.5</v>
      </c>
      <c r="I17" s="2">
        <v>3</v>
      </c>
      <c r="J17" s="5">
        <f t="shared" si="2"/>
        <v>12.5</v>
      </c>
      <c r="M17" s="17">
        <v>33</v>
      </c>
      <c r="N17" s="17">
        <v>3</v>
      </c>
      <c r="O17" s="17">
        <v>2</v>
      </c>
      <c r="P17" s="18">
        <v>44</v>
      </c>
      <c r="Q17" s="17">
        <v>2</v>
      </c>
    </row>
    <row r="18" spans="1:17">
      <c r="A18" s="2"/>
      <c r="B18" s="2"/>
      <c r="C18" s="2" t="s">
        <v>32</v>
      </c>
      <c r="D18" s="3" t="s">
        <v>17</v>
      </c>
      <c r="E18" s="2">
        <v>33</v>
      </c>
      <c r="F18" s="2">
        <f t="shared" si="0"/>
        <v>3</v>
      </c>
      <c r="G18" s="2">
        <v>29</v>
      </c>
      <c r="H18" s="2">
        <f t="shared" si="1"/>
        <v>7.5</v>
      </c>
      <c r="I18" s="2">
        <v>2</v>
      </c>
      <c r="J18" s="5">
        <f t="shared" si="2"/>
        <v>12.5</v>
      </c>
      <c r="M18" s="18">
        <v>34</v>
      </c>
      <c r="N18" s="17">
        <v>2.5</v>
      </c>
      <c r="O18" s="17">
        <v>1.5</v>
      </c>
      <c r="P18" s="18">
        <v>46</v>
      </c>
      <c r="Q18" s="17">
        <v>1.5</v>
      </c>
    </row>
    <row r="19" spans="1:17">
      <c r="A19" s="2"/>
      <c r="B19" s="2"/>
      <c r="C19" s="2" t="s">
        <v>33</v>
      </c>
      <c r="D19" s="3" t="s">
        <v>17</v>
      </c>
      <c r="E19" s="2">
        <v>29</v>
      </c>
      <c r="F19" s="2">
        <f t="shared" si="0"/>
        <v>5</v>
      </c>
      <c r="G19" s="2">
        <v>25</v>
      </c>
      <c r="H19" s="2">
        <f t="shared" si="1"/>
        <v>8</v>
      </c>
      <c r="I19" s="2">
        <v>1</v>
      </c>
      <c r="J19" s="5">
        <f t="shared" si="2"/>
        <v>14</v>
      </c>
      <c r="M19" s="17">
        <v>35</v>
      </c>
      <c r="N19" s="17">
        <v>2</v>
      </c>
      <c r="O19" s="17">
        <v>1</v>
      </c>
      <c r="P19" s="18">
        <v>48</v>
      </c>
      <c r="Q19" s="17">
        <v>1</v>
      </c>
    </row>
    <row r="20" spans="1:17">
      <c r="A20" s="2"/>
      <c r="B20" s="2"/>
      <c r="C20" s="2" t="s">
        <v>34</v>
      </c>
      <c r="D20" s="3" t="s">
        <v>17</v>
      </c>
      <c r="E20" s="2">
        <v>30</v>
      </c>
      <c r="F20" s="2">
        <f t="shared" si="0"/>
        <v>4.5</v>
      </c>
      <c r="G20" s="2">
        <v>36</v>
      </c>
      <c r="H20" s="2">
        <f t="shared" si="1"/>
        <v>4</v>
      </c>
      <c r="I20" s="2">
        <v>4</v>
      </c>
      <c r="J20" s="5">
        <f t="shared" si="2"/>
        <v>12.5</v>
      </c>
      <c r="M20" s="18">
        <v>36</v>
      </c>
      <c r="N20" s="17">
        <v>1.5</v>
      </c>
      <c r="O20" s="17">
        <v>0.5</v>
      </c>
      <c r="P20" s="18">
        <v>50</v>
      </c>
      <c r="Q20" s="17">
        <v>0.5</v>
      </c>
    </row>
    <row r="21" spans="1:17">
      <c r="A21" s="2"/>
      <c r="B21" s="2"/>
      <c r="C21" s="2" t="s">
        <v>22</v>
      </c>
      <c r="D21" s="3" t="s">
        <v>19</v>
      </c>
      <c r="E21" s="2">
        <v>36</v>
      </c>
      <c r="F21" s="2">
        <f t="shared" si="0"/>
        <v>0.5</v>
      </c>
      <c r="G21" s="2">
        <v>34</v>
      </c>
      <c r="H21" s="2">
        <f t="shared" si="1"/>
        <v>5</v>
      </c>
      <c r="I21" s="2">
        <v>3</v>
      </c>
      <c r="J21" s="5">
        <f t="shared" si="2"/>
        <v>8.5</v>
      </c>
      <c r="M21" s="17">
        <v>37</v>
      </c>
      <c r="N21" s="17">
        <v>1</v>
      </c>
      <c r="O21" s="17">
        <v>0.5</v>
      </c>
      <c r="P21" s="18">
        <v>55</v>
      </c>
      <c r="Q21" s="17">
        <v>0.5</v>
      </c>
    </row>
    <row r="22" spans="1:17">
      <c r="A22" s="2"/>
      <c r="B22" s="2"/>
      <c r="C22" s="2" t="s">
        <v>35</v>
      </c>
      <c r="D22" s="3" t="s">
        <v>19</v>
      </c>
      <c r="E22" s="2">
        <v>26</v>
      </c>
      <c r="F22" s="2">
        <f t="shared" si="0"/>
        <v>5.5</v>
      </c>
      <c r="G22" s="2">
        <v>26</v>
      </c>
      <c r="H22" s="2">
        <f t="shared" si="1"/>
        <v>8</v>
      </c>
      <c r="I22" s="2">
        <v>2</v>
      </c>
      <c r="J22" s="5">
        <f t="shared" si="2"/>
        <v>15.5</v>
      </c>
      <c r="M22" s="17">
        <v>60</v>
      </c>
      <c r="N22" s="17">
        <v>0.5</v>
      </c>
      <c r="O22" s="17">
        <v>0.5</v>
      </c>
      <c r="P22" s="18">
        <v>100</v>
      </c>
      <c r="Q22" s="17">
        <v>0.5</v>
      </c>
    </row>
    <row r="23" spans="1:17">
      <c r="A23" s="2"/>
      <c r="B23" s="2"/>
      <c r="C23" s="2" t="s">
        <v>36</v>
      </c>
      <c r="D23" s="3" t="s">
        <v>17</v>
      </c>
      <c r="E23" s="2">
        <v>29</v>
      </c>
      <c r="F23" s="2">
        <f t="shared" si="0"/>
        <v>5</v>
      </c>
      <c r="G23" s="2">
        <v>30</v>
      </c>
      <c r="H23" s="2">
        <f t="shared" si="1"/>
        <v>7</v>
      </c>
      <c r="I23" s="2">
        <v>4</v>
      </c>
      <c r="J23" s="5">
        <f t="shared" si="2"/>
        <v>16</v>
      </c>
    </row>
    <row r="24" spans="1:17">
      <c r="A24" s="2"/>
      <c r="B24" s="2"/>
      <c r="C24" s="2" t="s">
        <v>37</v>
      </c>
      <c r="D24" s="3" t="s">
        <v>17</v>
      </c>
      <c r="E24" s="2">
        <v>21</v>
      </c>
      <c r="F24" s="2">
        <f t="shared" si="0"/>
        <v>8</v>
      </c>
      <c r="G24" s="2">
        <v>33</v>
      </c>
      <c r="H24" s="2">
        <f t="shared" si="1"/>
        <v>5.5</v>
      </c>
      <c r="I24" s="2">
        <v>2</v>
      </c>
      <c r="J24" s="5">
        <f t="shared" si="2"/>
        <v>15.5</v>
      </c>
    </row>
    <row r="25" spans="1:17">
      <c r="A25" s="2"/>
      <c r="B25" s="2"/>
      <c r="C25" s="2" t="s">
        <v>38</v>
      </c>
      <c r="D25" s="3" t="s">
        <v>19</v>
      </c>
      <c r="E25" s="2">
        <v>30</v>
      </c>
      <c r="F25" s="2">
        <f t="shared" si="0"/>
        <v>3.5</v>
      </c>
      <c r="G25" s="2">
        <v>36</v>
      </c>
      <c r="H25" s="2">
        <f t="shared" si="1"/>
        <v>4</v>
      </c>
      <c r="I25" s="2">
        <v>3</v>
      </c>
      <c r="J25" s="5">
        <f t="shared" si="2"/>
        <v>10.5</v>
      </c>
    </row>
    <row r="26" spans="1:17">
      <c r="A26" s="2"/>
      <c r="B26" s="2"/>
      <c r="C26" s="2" t="s">
        <v>39</v>
      </c>
      <c r="D26" s="3" t="s">
        <v>17</v>
      </c>
      <c r="E26" s="2">
        <v>26</v>
      </c>
      <c r="F26" s="2">
        <f t="shared" si="0"/>
        <v>6.5</v>
      </c>
      <c r="G26" s="2">
        <v>38</v>
      </c>
      <c r="H26" s="2">
        <f t="shared" si="1"/>
        <v>3.5</v>
      </c>
      <c r="I26" s="2">
        <v>4</v>
      </c>
      <c r="J26" s="5">
        <f t="shared" si="2"/>
        <v>14</v>
      </c>
    </row>
    <row r="27" spans="1:17">
      <c r="A27" s="2"/>
      <c r="B27" s="2"/>
      <c r="C27" s="2" t="s">
        <v>40</v>
      </c>
      <c r="D27" s="3" t="s">
        <v>17</v>
      </c>
      <c r="E27" s="2">
        <v>28</v>
      </c>
      <c r="F27" s="2">
        <f t="shared" si="0"/>
        <v>5.5</v>
      </c>
      <c r="G27" s="2">
        <v>48</v>
      </c>
      <c r="H27" s="2">
        <f t="shared" si="1"/>
        <v>1</v>
      </c>
      <c r="I27" s="2">
        <v>4</v>
      </c>
      <c r="J27" s="5">
        <f t="shared" si="2"/>
        <v>10.5</v>
      </c>
    </row>
    <row r="28" spans="1:17">
      <c r="A28" s="2"/>
      <c r="B28" s="2"/>
      <c r="C28" s="2" t="s">
        <v>41</v>
      </c>
      <c r="D28" s="3" t="s">
        <v>19</v>
      </c>
      <c r="E28" s="2">
        <v>31</v>
      </c>
      <c r="F28" s="2">
        <f t="shared" si="0"/>
        <v>3</v>
      </c>
      <c r="G28" s="2">
        <v>42</v>
      </c>
      <c r="H28" s="2">
        <f t="shared" si="1"/>
        <v>2.5</v>
      </c>
      <c r="I28" s="2">
        <v>3</v>
      </c>
      <c r="J28" s="5">
        <f t="shared" si="2"/>
        <v>8.5</v>
      </c>
    </row>
    <row r="29" spans="1:17">
      <c r="A29" s="2"/>
      <c r="B29" s="2"/>
      <c r="C29" s="2" t="s">
        <v>42</v>
      </c>
      <c r="D29" s="3" t="s">
        <v>19</v>
      </c>
      <c r="E29" s="2">
        <v>28</v>
      </c>
      <c r="F29" s="2">
        <f t="shared" si="0"/>
        <v>4.5</v>
      </c>
      <c r="G29" s="2">
        <v>29</v>
      </c>
      <c r="H29" s="2">
        <f t="shared" si="1"/>
        <v>7.5</v>
      </c>
      <c r="I29" s="2">
        <v>2</v>
      </c>
      <c r="J29" s="5">
        <f t="shared" si="2"/>
        <v>14</v>
      </c>
    </row>
    <row r="30" spans="1:17">
      <c r="A30" s="2"/>
      <c r="B30" s="2"/>
      <c r="C30" s="2" t="s">
        <v>43</v>
      </c>
      <c r="D30" s="3" t="s">
        <v>19</v>
      </c>
      <c r="E30" s="2">
        <v>45</v>
      </c>
      <c r="F30" s="2">
        <f t="shared" si="0"/>
        <v>0.5</v>
      </c>
      <c r="G30" s="2">
        <v>46</v>
      </c>
      <c r="H30" s="2">
        <f t="shared" si="1"/>
        <v>1.5</v>
      </c>
      <c r="I30" s="2">
        <v>1</v>
      </c>
      <c r="J30" s="5">
        <f t="shared" si="2"/>
        <v>3</v>
      </c>
    </row>
    <row r="33" spans="2:4">
      <c r="B33" s="9" t="s">
        <v>47</v>
      </c>
      <c r="C33" s="9"/>
      <c r="D33" s="19">
        <f>IFERROR(AVERAGE(J4:J30),"")</f>
        <v>11.925925925925926</v>
      </c>
    </row>
    <row r="34" spans="2:4">
      <c r="B34" s="8" t="s">
        <v>48</v>
      </c>
      <c r="C34" s="8"/>
      <c r="D34" s="20">
        <f>IFERROR(AVERAGEIF(D4:D30,"f",J4:J30),"0")</f>
        <v>13.727272727272727</v>
      </c>
    </row>
    <row r="35" spans="2:4">
      <c r="B35" s="21" t="s">
        <v>49</v>
      </c>
      <c r="C35" s="21"/>
      <c r="D35" s="22">
        <f>IFERROR(AVERAGEIF(D4:D30,"g",J4:J30),"0")</f>
        <v>10.6875</v>
      </c>
    </row>
  </sheetData>
  <mergeCells count="5">
    <mergeCell ref="B35:C35"/>
    <mergeCell ref="A1:J1"/>
    <mergeCell ref="M1:Q2"/>
    <mergeCell ref="B33:C33"/>
    <mergeCell ref="B34:C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5"/>
  <sheetViews>
    <sheetView workbookViewId="0">
      <selection activeCell="G7" sqref="G7"/>
    </sheetView>
  </sheetViews>
  <sheetFormatPr baseColWidth="10" defaultRowHeight="15"/>
  <cols>
    <col min="1" max="1" width="6.5703125" customWidth="1"/>
    <col min="2" max="2" width="14.7109375" customWidth="1"/>
    <col min="3" max="3" width="14.140625" customWidth="1"/>
    <col min="4" max="4" width="8" customWidth="1"/>
  </cols>
  <sheetData>
    <row r="1" spans="1:17" ht="30.75" customHeight="1">
      <c r="A1" s="6" t="s">
        <v>12</v>
      </c>
      <c r="B1" s="6"/>
      <c r="C1" s="6"/>
      <c r="D1" s="6"/>
      <c r="E1" s="6"/>
      <c r="F1" s="6"/>
      <c r="G1" s="6"/>
      <c r="H1" s="6"/>
      <c r="I1" s="6"/>
      <c r="J1" s="6"/>
      <c r="M1" s="10" t="s">
        <v>11</v>
      </c>
      <c r="N1" s="11"/>
      <c r="O1" s="11"/>
      <c r="P1" s="11"/>
      <c r="Q1" s="12"/>
    </row>
    <row r="2" spans="1:17">
      <c r="M2" s="13"/>
      <c r="N2" s="14"/>
      <c r="O2" s="14"/>
      <c r="P2" s="14"/>
      <c r="Q2" s="15"/>
    </row>
    <row r="3" spans="1:17" s="1" customFormat="1" ht="58.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6</v>
      </c>
      <c r="F3" s="7" t="s">
        <v>45</v>
      </c>
      <c r="G3" s="7" t="s">
        <v>5</v>
      </c>
      <c r="H3" s="7" t="s">
        <v>46</v>
      </c>
      <c r="I3" s="7" t="s">
        <v>8</v>
      </c>
      <c r="J3" s="4" t="s">
        <v>7</v>
      </c>
      <c r="M3" s="16" t="s">
        <v>4</v>
      </c>
      <c r="N3" s="16" t="s">
        <v>14</v>
      </c>
      <c r="O3" s="16" t="s">
        <v>13</v>
      </c>
      <c r="P3" s="16" t="s">
        <v>5</v>
      </c>
      <c r="Q3" s="16" t="s">
        <v>10</v>
      </c>
    </row>
    <row r="4" spans="1:17">
      <c r="A4" s="2"/>
      <c r="B4" s="2"/>
      <c r="C4" s="2"/>
      <c r="D4" s="2"/>
      <c r="E4" s="2"/>
      <c r="F4" s="2" t="str">
        <f>IFERROR(IF(D4="F",VLOOKUP(E4,Perf,2,TRUE),VLOOKUP(E4,Perf,3,TRUE)),"")</f>
        <v/>
      </c>
      <c r="G4" s="2"/>
      <c r="H4" s="2" t="str">
        <f>IFERROR(VLOOKUP(G4,CB,2,TRUE),"")</f>
        <v/>
      </c>
      <c r="I4" s="2"/>
      <c r="J4" s="5">
        <f>SUM(F4,H4,I4)</f>
        <v>0</v>
      </c>
      <c r="M4" s="17">
        <v>10</v>
      </c>
      <c r="N4" s="16">
        <v>8</v>
      </c>
      <c r="O4" s="16">
        <v>8</v>
      </c>
      <c r="P4" s="17">
        <v>15</v>
      </c>
      <c r="Q4" s="16">
        <v>8</v>
      </c>
    </row>
    <row r="5" spans="1:17">
      <c r="A5" s="2"/>
      <c r="B5" s="2"/>
      <c r="C5" s="2"/>
      <c r="D5" s="2"/>
      <c r="E5" s="2"/>
      <c r="F5" s="2" t="str">
        <f>IFERROR(IF(D5="F",VLOOKUP(E5,Perf,2,TRUE),VLOOKUP(E5,Perf,3,TRUE)),"")</f>
        <v/>
      </c>
      <c r="G5" s="2"/>
      <c r="H5" s="2" t="str">
        <f>IFERROR(VLOOKUP(G5,CB,2,TRUE),"")</f>
        <v/>
      </c>
      <c r="I5" s="2"/>
      <c r="J5" s="5">
        <f t="shared" ref="J5:J30" si="0">SUM(F5,H5,I5)</f>
        <v>0</v>
      </c>
      <c r="M5" s="17">
        <v>21</v>
      </c>
      <c r="N5" s="17">
        <v>8</v>
      </c>
      <c r="O5" s="17">
        <v>8</v>
      </c>
      <c r="P5" s="17">
        <v>28</v>
      </c>
      <c r="Q5" s="17">
        <v>8</v>
      </c>
    </row>
    <row r="6" spans="1:17" ht="15" customHeight="1">
      <c r="A6" s="2"/>
      <c r="B6" s="2"/>
      <c r="C6" s="2"/>
      <c r="D6" s="2"/>
      <c r="E6" s="2"/>
      <c r="F6" s="2" t="str">
        <f>IFERROR(IF(D6="F",VLOOKUP(E6,Perf,2,TRUE),VLOOKUP(E6,Perf,3,TRUE)),"")</f>
        <v/>
      </c>
      <c r="G6" s="2"/>
      <c r="H6" s="2" t="str">
        <f>IFERROR(VLOOKUP(G6,CB,2,TRUE),"")</f>
        <v/>
      </c>
      <c r="I6" s="2"/>
      <c r="J6" s="5">
        <f t="shared" si="0"/>
        <v>0</v>
      </c>
      <c r="M6" s="18">
        <v>22</v>
      </c>
      <c r="N6" s="17">
        <v>8</v>
      </c>
      <c r="O6" s="17">
        <v>7.5</v>
      </c>
      <c r="P6" s="17">
        <v>29</v>
      </c>
      <c r="Q6" s="17">
        <v>7.5</v>
      </c>
    </row>
    <row r="7" spans="1:17">
      <c r="A7" s="2"/>
      <c r="B7" s="2"/>
      <c r="C7" s="2"/>
      <c r="D7" s="2"/>
      <c r="E7" s="2"/>
      <c r="F7" s="2" t="str">
        <f>IFERROR(IF(D7="F",VLOOKUP(E7,Perf,2,TRUE),VLOOKUP(E7,Perf,3,TRUE)),"")</f>
        <v/>
      </c>
      <c r="G7" s="2"/>
      <c r="H7" s="2" t="str">
        <f>IFERROR(VLOOKUP(G7,CB,2,TRUE),"")</f>
        <v/>
      </c>
      <c r="I7" s="2"/>
      <c r="J7" s="5">
        <f t="shared" si="0"/>
        <v>0</v>
      </c>
      <c r="M7" s="17">
        <v>23</v>
      </c>
      <c r="N7" s="17">
        <v>8</v>
      </c>
      <c r="O7" s="17">
        <v>7</v>
      </c>
      <c r="P7" s="17">
        <v>30</v>
      </c>
      <c r="Q7" s="17">
        <v>7</v>
      </c>
    </row>
    <row r="8" spans="1:17">
      <c r="A8" s="2"/>
      <c r="B8" s="2"/>
      <c r="C8" s="2"/>
      <c r="D8" s="2"/>
      <c r="E8" s="2"/>
      <c r="F8" s="2" t="str">
        <f>IFERROR(IF(D8="F",VLOOKUP(E8,Perf,2,TRUE),VLOOKUP(E8,Perf,3,TRUE)),"")</f>
        <v/>
      </c>
      <c r="G8" s="2"/>
      <c r="H8" s="2" t="str">
        <f>IFERROR(VLOOKUP(G8,CB,2,TRUE),"")</f>
        <v/>
      </c>
      <c r="I8" s="2"/>
      <c r="J8" s="5">
        <f t="shared" si="0"/>
        <v>0</v>
      </c>
      <c r="M8" s="18">
        <v>24</v>
      </c>
      <c r="N8" s="17">
        <v>7.5</v>
      </c>
      <c r="O8" s="17">
        <v>6.5</v>
      </c>
      <c r="P8" s="17">
        <v>31</v>
      </c>
      <c r="Q8" s="17">
        <v>6.5</v>
      </c>
    </row>
    <row r="9" spans="1:17">
      <c r="A9" s="2"/>
      <c r="B9" s="2"/>
      <c r="C9" s="2"/>
      <c r="D9" s="2"/>
      <c r="E9" s="2"/>
      <c r="F9" s="2" t="str">
        <f>IFERROR(IF(D9="F",VLOOKUP(E9,Perf,2,TRUE),VLOOKUP(E9,Perf,3,TRUE)),"")</f>
        <v/>
      </c>
      <c r="G9" s="2"/>
      <c r="H9" s="2" t="str">
        <f>IFERROR(VLOOKUP(G9,CB,2,TRUE),"")</f>
        <v/>
      </c>
      <c r="I9" s="2"/>
      <c r="J9" s="5">
        <f t="shared" si="0"/>
        <v>0</v>
      </c>
      <c r="M9" s="17">
        <v>25</v>
      </c>
      <c r="N9" s="17">
        <v>7</v>
      </c>
      <c r="O9" s="17">
        <v>6</v>
      </c>
      <c r="P9" s="17">
        <v>32</v>
      </c>
      <c r="Q9" s="17">
        <v>6</v>
      </c>
    </row>
    <row r="10" spans="1:17">
      <c r="A10" s="2"/>
      <c r="B10" s="2"/>
      <c r="C10" s="2"/>
      <c r="D10" s="2"/>
      <c r="E10" s="2"/>
      <c r="F10" s="2" t="str">
        <f>IFERROR(IF(D10="F",VLOOKUP(E10,Perf,2,TRUE),VLOOKUP(E10,Perf,3,TRUE)),"")</f>
        <v/>
      </c>
      <c r="G10" s="2"/>
      <c r="H10" s="2" t="str">
        <f>IFERROR(VLOOKUP(G10,CB,2,TRUE),"")</f>
        <v/>
      </c>
      <c r="I10" s="2"/>
      <c r="J10" s="5">
        <f t="shared" si="0"/>
        <v>0</v>
      </c>
      <c r="M10" s="18">
        <v>26</v>
      </c>
      <c r="N10" s="17">
        <v>6.5</v>
      </c>
      <c r="O10" s="17">
        <v>5.5</v>
      </c>
      <c r="P10" s="17">
        <v>33</v>
      </c>
      <c r="Q10" s="17">
        <v>5.5</v>
      </c>
    </row>
    <row r="11" spans="1:17">
      <c r="A11" s="2"/>
      <c r="B11" s="2"/>
      <c r="C11" s="2"/>
      <c r="D11" s="2"/>
      <c r="E11" s="2"/>
      <c r="F11" s="2" t="str">
        <f>IFERROR(IF(D11="F",VLOOKUP(E11,Perf,2,TRUE),VLOOKUP(E11,Perf,3,TRUE)),"")</f>
        <v/>
      </c>
      <c r="G11" s="2"/>
      <c r="H11" s="2" t="str">
        <f>IFERROR(VLOOKUP(G11,CB,2,TRUE),"")</f>
        <v/>
      </c>
      <c r="I11" s="2"/>
      <c r="J11" s="5">
        <f t="shared" si="0"/>
        <v>0</v>
      </c>
      <c r="M11" s="17">
        <v>27</v>
      </c>
      <c r="N11" s="17">
        <v>6</v>
      </c>
      <c r="O11" s="17">
        <v>5</v>
      </c>
      <c r="P11" s="17">
        <v>34</v>
      </c>
      <c r="Q11" s="17">
        <v>5</v>
      </c>
    </row>
    <row r="12" spans="1:17">
      <c r="A12" s="2"/>
      <c r="B12" s="2"/>
      <c r="C12" s="2"/>
      <c r="D12" s="2"/>
      <c r="E12" s="2"/>
      <c r="F12" s="2" t="str">
        <f>IFERROR(IF(D12="F",VLOOKUP(E12,Perf,2,TRUE),VLOOKUP(E12,Perf,3,TRUE)),"")</f>
        <v/>
      </c>
      <c r="G12" s="2"/>
      <c r="H12" s="2" t="str">
        <f>IFERROR(VLOOKUP(G12,CB,2,TRUE),"")</f>
        <v/>
      </c>
      <c r="I12" s="2"/>
      <c r="J12" s="5">
        <f t="shared" si="0"/>
        <v>0</v>
      </c>
      <c r="M12" s="18">
        <v>28</v>
      </c>
      <c r="N12" s="17">
        <v>5.5</v>
      </c>
      <c r="O12" s="17">
        <v>4.5</v>
      </c>
      <c r="P12" s="17">
        <v>35</v>
      </c>
      <c r="Q12" s="17">
        <v>4.5</v>
      </c>
    </row>
    <row r="13" spans="1:17">
      <c r="A13" s="2"/>
      <c r="B13" s="2"/>
      <c r="C13" s="2"/>
      <c r="D13" s="2"/>
      <c r="E13" s="2"/>
      <c r="F13" s="2" t="str">
        <f>IFERROR(IF(D13="F",VLOOKUP(E13,Perf,2,TRUE),VLOOKUP(E13,Perf,3,TRUE)),"")</f>
        <v/>
      </c>
      <c r="G13" s="2"/>
      <c r="H13" s="2" t="str">
        <f>IFERROR(VLOOKUP(G13,CB,2,TRUE),"")</f>
        <v/>
      </c>
      <c r="I13" s="2"/>
      <c r="J13" s="5">
        <f t="shared" si="0"/>
        <v>0</v>
      </c>
      <c r="M13" s="17">
        <v>29</v>
      </c>
      <c r="N13" s="17">
        <v>5</v>
      </c>
      <c r="O13" s="17">
        <v>4</v>
      </c>
      <c r="P13" s="17">
        <v>36</v>
      </c>
      <c r="Q13" s="17">
        <v>4</v>
      </c>
    </row>
    <row r="14" spans="1:17">
      <c r="A14" s="2"/>
      <c r="B14" s="2"/>
      <c r="C14" s="2"/>
      <c r="D14" s="2"/>
      <c r="E14" s="2"/>
      <c r="F14" s="2" t="str">
        <f>IFERROR(IF(D14="F",VLOOKUP(E14,Perf,2,TRUE),VLOOKUP(E14,Perf,3,TRUE)),"")</f>
        <v/>
      </c>
      <c r="G14" s="2"/>
      <c r="H14" s="2" t="str">
        <f>IFERROR(VLOOKUP(G14,CB,2,TRUE),"")</f>
        <v/>
      </c>
      <c r="I14" s="2"/>
      <c r="J14" s="5">
        <f t="shared" si="0"/>
        <v>0</v>
      </c>
      <c r="M14" s="18">
        <v>30</v>
      </c>
      <c r="N14" s="17">
        <v>4.5</v>
      </c>
      <c r="O14" s="17">
        <v>3.5</v>
      </c>
      <c r="P14" s="17">
        <v>38</v>
      </c>
      <c r="Q14" s="17">
        <v>3.5</v>
      </c>
    </row>
    <row r="15" spans="1:17">
      <c r="A15" s="2"/>
      <c r="B15" s="2"/>
      <c r="C15" s="2"/>
      <c r="D15" s="2"/>
      <c r="E15" s="2"/>
      <c r="F15" s="2" t="str">
        <f>IFERROR(IF(D15="F",VLOOKUP(E15,Perf,2,TRUE),VLOOKUP(E15,Perf,3,TRUE)),"")</f>
        <v/>
      </c>
      <c r="G15" s="2"/>
      <c r="H15" s="2" t="str">
        <f>IFERROR(VLOOKUP(G15,CB,2,TRUE),"")</f>
        <v/>
      </c>
      <c r="I15" s="2"/>
      <c r="J15" s="5">
        <f t="shared" si="0"/>
        <v>0</v>
      </c>
      <c r="M15" s="17">
        <v>31</v>
      </c>
      <c r="N15" s="17">
        <v>4</v>
      </c>
      <c r="O15" s="17">
        <v>3</v>
      </c>
      <c r="P15" s="18">
        <v>40</v>
      </c>
      <c r="Q15" s="17">
        <v>3</v>
      </c>
    </row>
    <row r="16" spans="1:17">
      <c r="A16" s="2"/>
      <c r="B16" s="2"/>
      <c r="C16" s="2"/>
      <c r="D16" s="2"/>
      <c r="E16" s="2"/>
      <c r="F16" s="2" t="str">
        <f>IFERROR(IF(D16="F",VLOOKUP(E16,Perf,2,TRUE),VLOOKUP(E16,Perf,3,TRUE)),"")</f>
        <v/>
      </c>
      <c r="G16" s="2"/>
      <c r="H16" s="2" t="str">
        <f>IFERROR(VLOOKUP(G16,CB,2,TRUE),"")</f>
        <v/>
      </c>
      <c r="I16" s="2"/>
      <c r="J16" s="5">
        <f t="shared" si="0"/>
        <v>0</v>
      </c>
      <c r="M16" s="18">
        <v>32</v>
      </c>
      <c r="N16" s="17">
        <v>3.5</v>
      </c>
      <c r="O16" s="17">
        <v>2.5</v>
      </c>
      <c r="P16" s="18">
        <v>42</v>
      </c>
      <c r="Q16" s="17">
        <v>2.5</v>
      </c>
    </row>
    <row r="17" spans="1:17">
      <c r="A17" s="2"/>
      <c r="B17" s="2"/>
      <c r="C17" s="2"/>
      <c r="D17" s="2"/>
      <c r="E17" s="2"/>
      <c r="F17" s="2" t="str">
        <f>IFERROR(IF(D17="F",VLOOKUP(E17,Perf,2,TRUE),VLOOKUP(E17,Perf,3,TRUE)),"")</f>
        <v/>
      </c>
      <c r="G17" s="2"/>
      <c r="H17" s="2" t="str">
        <f>IFERROR(VLOOKUP(G17,CB,2,TRUE),"")</f>
        <v/>
      </c>
      <c r="I17" s="2"/>
      <c r="J17" s="5">
        <f t="shared" si="0"/>
        <v>0</v>
      </c>
      <c r="M17" s="17">
        <v>33</v>
      </c>
      <c r="N17" s="17">
        <v>3</v>
      </c>
      <c r="O17" s="17">
        <v>2</v>
      </c>
      <c r="P17" s="18">
        <v>44</v>
      </c>
      <c r="Q17" s="17">
        <v>2</v>
      </c>
    </row>
    <row r="18" spans="1:17">
      <c r="A18" s="2"/>
      <c r="B18" s="2"/>
      <c r="C18" s="2"/>
      <c r="D18" s="2"/>
      <c r="E18" s="2"/>
      <c r="F18" s="2" t="str">
        <f>IFERROR(IF(D18="F",VLOOKUP(E18,Perf,2,TRUE),VLOOKUP(E18,Perf,3,TRUE)),"")</f>
        <v/>
      </c>
      <c r="G18" s="2"/>
      <c r="H18" s="2" t="str">
        <f>IFERROR(VLOOKUP(G18,CB,2,TRUE),"")</f>
        <v/>
      </c>
      <c r="I18" s="2"/>
      <c r="J18" s="5">
        <f t="shared" si="0"/>
        <v>0</v>
      </c>
      <c r="M18" s="18">
        <v>34</v>
      </c>
      <c r="N18" s="17">
        <v>2.5</v>
      </c>
      <c r="O18" s="17">
        <v>1.5</v>
      </c>
      <c r="P18" s="18">
        <v>46</v>
      </c>
      <c r="Q18" s="17">
        <v>1.5</v>
      </c>
    </row>
    <row r="19" spans="1:17">
      <c r="A19" s="2"/>
      <c r="B19" s="2"/>
      <c r="C19" s="2"/>
      <c r="D19" s="2"/>
      <c r="E19" s="2"/>
      <c r="F19" s="2" t="str">
        <f>IFERROR(IF(D19="F",VLOOKUP(E19,Perf,2,TRUE),VLOOKUP(E19,Perf,3,TRUE)),"")</f>
        <v/>
      </c>
      <c r="G19" s="2"/>
      <c r="H19" s="2" t="str">
        <f>IFERROR(VLOOKUP(G19,CB,2,TRUE),"")</f>
        <v/>
      </c>
      <c r="I19" s="2"/>
      <c r="J19" s="5">
        <f t="shared" si="0"/>
        <v>0</v>
      </c>
      <c r="M19" s="17">
        <v>35</v>
      </c>
      <c r="N19" s="17">
        <v>2</v>
      </c>
      <c r="O19" s="17">
        <v>1</v>
      </c>
      <c r="P19" s="18">
        <v>48</v>
      </c>
      <c r="Q19" s="17">
        <v>1</v>
      </c>
    </row>
    <row r="20" spans="1:17">
      <c r="A20" s="2"/>
      <c r="B20" s="2"/>
      <c r="C20" s="2"/>
      <c r="D20" s="2"/>
      <c r="E20" s="2"/>
      <c r="F20" s="2" t="str">
        <f>IFERROR(IF(D20="F",VLOOKUP(E20,Perf,2,TRUE),VLOOKUP(E20,Perf,3,TRUE)),"")</f>
        <v/>
      </c>
      <c r="G20" s="2"/>
      <c r="H20" s="2" t="str">
        <f>IFERROR(VLOOKUP(G20,CB,2,TRUE),"")</f>
        <v/>
      </c>
      <c r="I20" s="2"/>
      <c r="J20" s="5">
        <f t="shared" si="0"/>
        <v>0</v>
      </c>
      <c r="M20" s="18">
        <v>36</v>
      </c>
      <c r="N20" s="17">
        <v>1.5</v>
      </c>
      <c r="O20" s="17">
        <v>0.5</v>
      </c>
      <c r="P20" s="18">
        <v>50</v>
      </c>
      <c r="Q20" s="17">
        <v>0.5</v>
      </c>
    </row>
    <row r="21" spans="1:17">
      <c r="A21" s="2"/>
      <c r="B21" s="2"/>
      <c r="C21" s="2"/>
      <c r="D21" s="2"/>
      <c r="E21" s="2"/>
      <c r="F21" s="2" t="str">
        <f>IFERROR(IF(D21="F",VLOOKUP(E21,Perf,2,TRUE),VLOOKUP(E21,Perf,3,TRUE)),"")</f>
        <v/>
      </c>
      <c r="G21" s="2"/>
      <c r="H21" s="2" t="str">
        <f>IFERROR(VLOOKUP(G21,CB,2,TRUE),"")</f>
        <v/>
      </c>
      <c r="I21" s="2"/>
      <c r="J21" s="5">
        <f t="shared" si="0"/>
        <v>0</v>
      </c>
      <c r="M21" s="17">
        <v>37</v>
      </c>
      <c r="N21" s="17">
        <v>1</v>
      </c>
      <c r="O21" s="17">
        <v>0.5</v>
      </c>
      <c r="P21" s="18">
        <v>55</v>
      </c>
      <c r="Q21" s="17">
        <v>0.5</v>
      </c>
    </row>
    <row r="22" spans="1:17">
      <c r="A22" s="2"/>
      <c r="B22" s="2"/>
      <c r="C22" s="2"/>
      <c r="D22" s="2"/>
      <c r="E22" s="2"/>
      <c r="F22" s="2" t="str">
        <f>IFERROR(IF(D22="F",VLOOKUP(E22,Perf,2,TRUE),VLOOKUP(E22,Perf,3,TRUE)),"")</f>
        <v/>
      </c>
      <c r="G22" s="2"/>
      <c r="H22" s="2" t="str">
        <f>IFERROR(VLOOKUP(G22,CB,2,TRUE),"")</f>
        <v/>
      </c>
      <c r="I22" s="2"/>
      <c r="J22" s="5">
        <f t="shared" si="0"/>
        <v>0</v>
      </c>
      <c r="M22" s="17">
        <v>60</v>
      </c>
      <c r="N22" s="17">
        <v>0.5</v>
      </c>
      <c r="O22" s="17">
        <v>0.5</v>
      </c>
      <c r="P22" s="18">
        <v>100</v>
      </c>
      <c r="Q22" s="17">
        <v>0.5</v>
      </c>
    </row>
    <row r="23" spans="1:17">
      <c r="A23" s="2"/>
      <c r="B23" s="2"/>
      <c r="C23" s="2"/>
      <c r="D23" s="2"/>
      <c r="E23" s="2"/>
      <c r="F23" s="2" t="str">
        <f>IFERROR(IF(D23="F",VLOOKUP(E23,Perf,2,TRUE),VLOOKUP(E23,Perf,3,TRUE)),"")</f>
        <v/>
      </c>
      <c r="G23" s="2"/>
      <c r="H23" s="2" t="str">
        <f>IFERROR(VLOOKUP(G23,CB,2,TRUE),"")</f>
        <v/>
      </c>
      <c r="I23" s="2"/>
      <c r="J23" s="5">
        <f t="shared" si="0"/>
        <v>0</v>
      </c>
    </row>
    <row r="24" spans="1:17">
      <c r="A24" s="2"/>
      <c r="B24" s="2"/>
      <c r="C24" s="2"/>
      <c r="D24" s="2"/>
      <c r="E24" s="2"/>
      <c r="F24" s="2" t="str">
        <f>IFERROR(IF(D24="F",VLOOKUP(E24,Perf,2,TRUE),VLOOKUP(E24,Perf,3,TRUE)),"")</f>
        <v/>
      </c>
      <c r="G24" s="2"/>
      <c r="H24" s="2" t="str">
        <f>IFERROR(VLOOKUP(G24,CB,2,TRUE),"")</f>
        <v/>
      </c>
      <c r="I24" s="2"/>
      <c r="J24" s="5">
        <f t="shared" si="0"/>
        <v>0</v>
      </c>
    </row>
    <row r="25" spans="1:17">
      <c r="A25" s="2"/>
      <c r="B25" s="2"/>
      <c r="C25" s="2"/>
      <c r="D25" s="2"/>
      <c r="E25" s="2"/>
      <c r="F25" s="2" t="str">
        <f>IFERROR(IF(D25="F",VLOOKUP(E25,Perf,2,TRUE),VLOOKUP(E25,Perf,3,TRUE)),"")</f>
        <v/>
      </c>
      <c r="G25" s="2"/>
      <c r="H25" s="2" t="str">
        <f>IFERROR(VLOOKUP(G25,CB,2,TRUE),"")</f>
        <v/>
      </c>
      <c r="I25" s="2"/>
      <c r="J25" s="5">
        <f t="shared" si="0"/>
        <v>0</v>
      </c>
    </row>
    <row r="26" spans="1:17">
      <c r="A26" s="2"/>
      <c r="B26" s="2"/>
      <c r="C26" s="2"/>
      <c r="D26" s="2"/>
      <c r="E26" s="2"/>
      <c r="F26" s="2" t="str">
        <f>IFERROR(IF(D26="F",VLOOKUP(E26,Perf,2,TRUE),VLOOKUP(E26,Perf,3,TRUE)),"")</f>
        <v/>
      </c>
      <c r="G26" s="2"/>
      <c r="H26" s="2" t="str">
        <f>IFERROR(VLOOKUP(G26,CB,2,TRUE),"")</f>
        <v/>
      </c>
      <c r="I26" s="2"/>
      <c r="J26" s="5">
        <f t="shared" si="0"/>
        <v>0</v>
      </c>
    </row>
    <row r="27" spans="1:17">
      <c r="A27" s="2"/>
      <c r="B27" s="2"/>
      <c r="C27" s="2"/>
      <c r="D27" s="2"/>
      <c r="E27" s="2"/>
      <c r="F27" s="2" t="str">
        <f>IFERROR(IF(D27="F",VLOOKUP(E27,Perf,2,TRUE),VLOOKUP(E27,Perf,3,TRUE)),"")</f>
        <v/>
      </c>
      <c r="G27" s="2"/>
      <c r="H27" s="2" t="str">
        <f>IFERROR(VLOOKUP(G27,CB,2,TRUE),"")</f>
        <v/>
      </c>
      <c r="I27" s="2"/>
      <c r="J27" s="5">
        <f t="shared" si="0"/>
        <v>0</v>
      </c>
    </row>
    <row r="28" spans="1:17">
      <c r="A28" s="2"/>
      <c r="B28" s="2"/>
      <c r="C28" s="2"/>
      <c r="D28" s="2"/>
      <c r="E28" s="2"/>
      <c r="F28" s="2" t="str">
        <f>IFERROR(IF(D28="F",VLOOKUP(E28,Perf,2,TRUE),VLOOKUP(E28,Perf,3,TRUE)),"")</f>
        <v/>
      </c>
      <c r="G28" s="2"/>
      <c r="H28" s="2" t="str">
        <f>IFERROR(VLOOKUP(G28,CB,2,TRUE),"")</f>
        <v/>
      </c>
      <c r="I28" s="2"/>
      <c r="J28" s="5">
        <f t="shared" si="0"/>
        <v>0</v>
      </c>
    </row>
    <row r="29" spans="1:17">
      <c r="A29" s="2"/>
      <c r="B29" s="2"/>
      <c r="C29" s="2"/>
      <c r="D29" s="2"/>
      <c r="E29" s="2"/>
      <c r="F29" s="2" t="str">
        <f>IFERROR(IF(D29="F",VLOOKUP(E29,Perf,2,TRUE),VLOOKUP(E29,Perf,3,TRUE)),"")</f>
        <v/>
      </c>
      <c r="G29" s="2"/>
      <c r="H29" s="2" t="str">
        <f>IFERROR(VLOOKUP(G29,CB,2,TRUE),"")</f>
        <v/>
      </c>
      <c r="I29" s="2"/>
      <c r="J29" s="5">
        <f t="shared" si="0"/>
        <v>0</v>
      </c>
    </row>
    <row r="30" spans="1:17">
      <c r="A30" s="2"/>
      <c r="B30" s="2"/>
      <c r="C30" s="2"/>
      <c r="D30" s="2"/>
      <c r="E30" s="2"/>
      <c r="F30" s="2" t="str">
        <f>IFERROR(IF(D30="F",VLOOKUP(E30,Perf,2,TRUE),VLOOKUP(E30,Perf,3,TRUE)),"")</f>
        <v/>
      </c>
      <c r="G30" s="2"/>
      <c r="H30" s="2" t="str">
        <f>IFERROR(VLOOKUP(G30,CB,2,TRUE),"")</f>
        <v/>
      </c>
      <c r="I30" s="2"/>
      <c r="J30" s="5">
        <f t="shared" si="0"/>
        <v>0</v>
      </c>
    </row>
    <row r="33" spans="2:4">
      <c r="B33" s="9" t="s">
        <v>47</v>
      </c>
      <c r="C33" s="9"/>
      <c r="D33" s="19">
        <f>IFERROR(AVERAGE(J4:J30),"")</f>
        <v>0</v>
      </c>
    </row>
    <row r="34" spans="2:4">
      <c r="B34" s="8" t="s">
        <v>48</v>
      </c>
      <c r="C34" s="8"/>
      <c r="D34" s="20" t="str">
        <f>IFERROR(AVERAGEIF(D4:D30,"f",J4:J30),"0")</f>
        <v>0</v>
      </c>
    </row>
    <row r="35" spans="2:4">
      <c r="B35" s="21" t="s">
        <v>49</v>
      </c>
      <c r="C35" s="21"/>
      <c r="D35" s="22" t="str">
        <f>IFERROR(AVERAGEIF(D4:D30,"g",J4:J30),"0")</f>
        <v>0</v>
      </c>
    </row>
  </sheetData>
  <autoFilter ref="A3:J3">
    <filterColumn colId="4"/>
    <filterColumn colId="6"/>
  </autoFilter>
  <mergeCells count="5">
    <mergeCell ref="A1:J1"/>
    <mergeCell ref="M1:Q2"/>
    <mergeCell ref="B33:C33"/>
    <mergeCell ref="B34:C34"/>
    <mergeCell ref="B35:C3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5"/>
  <sheetViews>
    <sheetView workbookViewId="0">
      <selection activeCell="E6" sqref="E6"/>
    </sheetView>
  </sheetViews>
  <sheetFormatPr baseColWidth="10" defaultRowHeight="15"/>
  <cols>
    <col min="1" max="1" width="6.5703125" customWidth="1"/>
    <col min="2" max="2" width="14.28515625" customWidth="1"/>
    <col min="3" max="3" width="14.7109375" customWidth="1"/>
    <col min="4" max="4" width="8.5703125" customWidth="1"/>
    <col min="8" max="8" width="13.28515625" customWidth="1"/>
  </cols>
  <sheetData>
    <row r="1" spans="1:17" ht="31.5" customHeight="1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M1" s="10" t="s">
        <v>11</v>
      </c>
      <c r="N1" s="11"/>
      <c r="O1" s="11"/>
      <c r="P1" s="11"/>
      <c r="Q1" s="12"/>
    </row>
    <row r="2" spans="1:17">
      <c r="M2" s="13"/>
      <c r="N2" s="14"/>
      <c r="O2" s="14"/>
      <c r="P2" s="14"/>
      <c r="Q2" s="15"/>
    </row>
    <row r="3" spans="1:17" s="1" customFormat="1" ht="57.7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6</v>
      </c>
      <c r="F3" s="7" t="s">
        <v>45</v>
      </c>
      <c r="G3" s="7" t="s">
        <v>5</v>
      </c>
      <c r="H3" s="7" t="s">
        <v>46</v>
      </c>
      <c r="I3" s="7" t="s">
        <v>44</v>
      </c>
      <c r="J3" s="4" t="s">
        <v>7</v>
      </c>
      <c r="M3" s="16" t="s">
        <v>4</v>
      </c>
      <c r="N3" s="16" t="s">
        <v>14</v>
      </c>
      <c r="O3" s="16" t="s">
        <v>13</v>
      </c>
      <c r="P3" s="16" t="s">
        <v>5</v>
      </c>
      <c r="Q3" s="16" t="s">
        <v>10</v>
      </c>
    </row>
    <row r="4" spans="1:17">
      <c r="A4" s="2"/>
      <c r="B4" s="2"/>
      <c r="C4" s="2"/>
      <c r="D4" s="2"/>
      <c r="E4" s="2"/>
      <c r="F4" s="2">
        <f t="shared" ref="F4:F30" si="0">IFERROR(IF(D4="F",VLOOKUP(E4,Perf50m,2,TRUE),VLOOKUP(E4,Perf50m,3,TRUE)),0)</f>
        <v>0</v>
      </c>
      <c r="G4" s="2"/>
      <c r="H4" s="2">
        <f t="shared" ref="H4:H30" si="1">IFERROR(VLOOKUP(G4,CB50m,2,TRUE),0)</f>
        <v>0</v>
      </c>
      <c r="I4" s="2"/>
      <c r="J4" s="5">
        <f>SUM(F4,H4,I4)</f>
        <v>0</v>
      </c>
      <c r="M4" s="17">
        <v>10</v>
      </c>
      <c r="N4" s="16">
        <v>8</v>
      </c>
      <c r="O4" s="16">
        <v>8</v>
      </c>
      <c r="P4" s="17">
        <v>15</v>
      </c>
      <c r="Q4" s="16">
        <v>8</v>
      </c>
    </row>
    <row r="5" spans="1:17">
      <c r="A5" s="2"/>
      <c r="B5" s="2"/>
      <c r="C5" s="2"/>
      <c r="D5" s="2"/>
      <c r="E5" s="2"/>
      <c r="F5" s="2">
        <f t="shared" si="0"/>
        <v>0</v>
      </c>
      <c r="G5" s="2"/>
      <c r="H5" s="2">
        <f t="shared" si="1"/>
        <v>0</v>
      </c>
      <c r="I5" s="2"/>
      <c r="J5" s="5">
        <f t="shared" ref="J5:J30" si="2">SUM(F5,H5,I5)</f>
        <v>0</v>
      </c>
      <c r="M5" s="17">
        <v>37</v>
      </c>
      <c r="N5" s="17">
        <v>8</v>
      </c>
      <c r="O5" s="17">
        <v>8</v>
      </c>
      <c r="P5" s="17">
        <v>50</v>
      </c>
      <c r="Q5" s="17">
        <v>8</v>
      </c>
    </row>
    <row r="6" spans="1:17" ht="15" customHeight="1">
      <c r="A6" s="2"/>
      <c r="B6" s="2"/>
      <c r="C6" s="2"/>
      <c r="D6" s="2"/>
      <c r="E6" s="2"/>
      <c r="F6" s="2">
        <f t="shared" si="0"/>
        <v>0</v>
      </c>
      <c r="G6" s="2"/>
      <c r="H6" s="2">
        <f t="shared" si="1"/>
        <v>0</v>
      </c>
      <c r="I6" s="2"/>
      <c r="J6" s="5">
        <f t="shared" si="2"/>
        <v>0</v>
      </c>
      <c r="M6" s="18">
        <v>38</v>
      </c>
      <c r="N6" s="17">
        <v>8</v>
      </c>
      <c r="O6" s="17">
        <v>7</v>
      </c>
      <c r="P6" s="17">
        <v>55</v>
      </c>
      <c r="Q6" s="17">
        <v>7.5</v>
      </c>
    </row>
    <row r="7" spans="1:17">
      <c r="A7" s="2"/>
      <c r="B7" s="2"/>
      <c r="C7" s="2"/>
      <c r="D7" s="2"/>
      <c r="E7" s="2"/>
      <c r="F7" s="2">
        <f t="shared" si="0"/>
        <v>0</v>
      </c>
      <c r="G7" s="2"/>
      <c r="H7" s="2">
        <f t="shared" si="1"/>
        <v>0</v>
      </c>
      <c r="I7" s="2"/>
      <c r="J7" s="5">
        <f t="shared" si="2"/>
        <v>0</v>
      </c>
      <c r="M7" s="17">
        <v>42</v>
      </c>
      <c r="N7" s="17">
        <v>8</v>
      </c>
      <c r="O7" s="17">
        <v>7</v>
      </c>
      <c r="P7" s="17">
        <v>60</v>
      </c>
      <c r="Q7" s="17">
        <v>7</v>
      </c>
    </row>
    <row r="8" spans="1:17">
      <c r="A8" s="2"/>
      <c r="B8" s="2"/>
      <c r="C8" s="2"/>
      <c r="D8" s="2"/>
      <c r="E8" s="2"/>
      <c r="F8" s="2">
        <f t="shared" si="0"/>
        <v>0</v>
      </c>
      <c r="G8" s="2"/>
      <c r="H8" s="2">
        <f t="shared" si="1"/>
        <v>0</v>
      </c>
      <c r="I8" s="2"/>
      <c r="J8" s="5">
        <f t="shared" si="2"/>
        <v>0</v>
      </c>
      <c r="M8" s="18">
        <v>43</v>
      </c>
      <c r="N8" s="17">
        <v>7</v>
      </c>
      <c r="O8" s="17">
        <v>7</v>
      </c>
      <c r="P8" s="17">
        <v>65</v>
      </c>
      <c r="Q8" s="17">
        <v>6.5</v>
      </c>
    </row>
    <row r="9" spans="1:17">
      <c r="A9" s="2"/>
      <c r="B9" s="2"/>
      <c r="C9" s="2"/>
      <c r="D9" s="2"/>
      <c r="E9" s="2"/>
      <c r="F9" s="2">
        <f t="shared" si="0"/>
        <v>0</v>
      </c>
      <c r="G9" s="2"/>
      <c r="H9" s="2">
        <f t="shared" si="1"/>
        <v>0</v>
      </c>
      <c r="I9" s="2"/>
      <c r="J9" s="5">
        <f t="shared" si="2"/>
        <v>0</v>
      </c>
      <c r="M9" s="17">
        <v>44</v>
      </c>
      <c r="N9" s="17">
        <v>7</v>
      </c>
      <c r="O9" s="17">
        <v>6</v>
      </c>
      <c r="P9" s="17">
        <v>70</v>
      </c>
      <c r="Q9" s="17">
        <v>6</v>
      </c>
    </row>
    <row r="10" spans="1:17">
      <c r="A10" s="2"/>
      <c r="B10" s="2"/>
      <c r="C10" s="2"/>
      <c r="D10" s="2"/>
      <c r="E10" s="2"/>
      <c r="F10" s="2">
        <f t="shared" si="0"/>
        <v>0</v>
      </c>
      <c r="G10" s="2"/>
      <c r="H10" s="2">
        <f t="shared" si="1"/>
        <v>0</v>
      </c>
      <c r="I10" s="2"/>
      <c r="J10" s="5">
        <f t="shared" si="2"/>
        <v>0</v>
      </c>
      <c r="M10" s="18">
        <v>49</v>
      </c>
      <c r="N10" s="17">
        <v>6</v>
      </c>
      <c r="O10" s="17">
        <v>6</v>
      </c>
      <c r="P10" s="17">
        <v>75</v>
      </c>
      <c r="Q10" s="17">
        <v>5.5</v>
      </c>
    </row>
    <row r="11" spans="1:17">
      <c r="A11" s="2"/>
      <c r="B11" s="2"/>
      <c r="C11" s="2"/>
      <c r="D11" s="2"/>
      <c r="E11" s="2"/>
      <c r="F11" s="2">
        <f t="shared" si="0"/>
        <v>0</v>
      </c>
      <c r="G11" s="2"/>
      <c r="H11" s="2">
        <f t="shared" si="1"/>
        <v>0</v>
      </c>
      <c r="I11" s="2"/>
      <c r="J11" s="5">
        <f t="shared" si="2"/>
        <v>0</v>
      </c>
      <c r="M11" s="17">
        <v>51</v>
      </c>
      <c r="N11" s="17">
        <v>6</v>
      </c>
      <c r="O11" s="17">
        <v>5</v>
      </c>
      <c r="P11" s="17">
        <v>80</v>
      </c>
      <c r="Q11" s="17">
        <v>5</v>
      </c>
    </row>
    <row r="12" spans="1:17">
      <c r="A12" s="2"/>
      <c r="B12" s="2"/>
      <c r="C12" s="2"/>
      <c r="D12" s="2"/>
      <c r="E12" s="2"/>
      <c r="F12" s="2">
        <f t="shared" si="0"/>
        <v>0</v>
      </c>
      <c r="G12" s="2"/>
      <c r="H12" s="2">
        <f t="shared" si="1"/>
        <v>0</v>
      </c>
      <c r="I12" s="2"/>
      <c r="J12" s="5">
        <f t="shared" si="2"/>
        <v>0</v>
      </c>
      <c r="M12" s="18">
        <v>56</v>
      </c>
      <c r="N12" s="17">
        <v>5</v>
      </c>
      <c r="O12" s="17">
        <v>5</v>
      </c>
      <c r="P12" s="17">
        <v>85</v>
      </c>
      <c r="Q12" s="17">
        <v>4.5</v>
      </c>
    </row>
    <row r="13" spans="1:17">
      <c r="A13" s="2"/>
      <c r="B13" s="2"/>
      <c r="C13" s="2"/>
      <c r="D13" s="2"/>
      <c r="E13" s="2"/>
      <c r="F13" s="2">
        <f t="shared" si="0"/>
        <v>0</v>
      </c>
      <c r="G13" s="2"/>
      <c r="H13" s="2">
        <f t="shared" si="1"/>
        <v>0</v>
      </c>
      <c r="I13" s="2"/>
      <c r="J13" s="5">
        <f t="shared" si="2"/>
        <v>0</v>
      </c>
      <c r="M13" s="17">
        <v>58</v>
      </c>
      <c r="N13" s="17">
        <v>5</v>
      </c>
      <c r="O13" s="17">
        <v>4</v>
      </c>
      <c r="P13" s="17">
        <v>90</v>
      </c>
      <c r="Q13" s="17">
        <v>4</v>
      </c>
    </row>
    <row r="14" spans="1:17">
      <c r="A14" s="2"/>
      <c r="B14" s="2"/>
      <c r="C14" s="2"/>
      <c r="D14" s="2"/>
      <c r="E14" s="2"/>
      <c r="F14" s="2">
        <f t="shared" si="0"/>
        <v>0</v>
      </c>
      <c r="G14" s="2"/>
      <c r="H14" s="2">
        <f t="shared" si="1"/>
        <v>0</v>
      </c>
      <c r="I14" s="2"/>
      <c r="J14" s="5">
        <f t="shared" si="2"/>
        <v>0</v>
      </c>
      <c r="M14" s="18">
        <v>63</v>
      </c>
      <c r="N14" s="17">
        <v>4</v>
      </c>
      <c r="O14" s="17">
        <v>4</v>
      </c>
      <c r="P14" s="17">
        <v>95</v>
      </c>
      <c r="Q14" s="17">
        <v>3.5</v>
      </c>
    </row>
    <row r="15" spans="1:17">
      <c r="A15" s="2"/>
      <c r="B15" s="2"/>
      <c r="C15" s="2"/>
      <c r="D15" s="2"/>
      <c r="E15" s="2"/>
      <c r="F15" s="2">
        <f t="shared" si="0"/>
        <v>0</v>
      </c>
      <c r="G15" s="2"/>
      <c r="H15" s="2">
        <f t="shared" si="1"/>
        <v>0</v>
      </c>
      <c r="I15" s="2"/>
      <c r="J15" s="5">
        <f t="shared" si="2"/>
        <v>0</v>
      </c>
      <c r="M15" s="17">
        <v>66</v>
      </c>
      <c r="N15" s="17">
        <v>4</v>
      </c>
      <c r="O15" s="17">
        <v>3</v>
      </c>
      <c r="P15" s="18">
        <v>100</v>
      </c>
      <c r="Q15" s="17">
        <v>3</v>
      </c>
    </row>
    <row r="16" spans="1:17">
      <c r="A16" s="2"/>
      <c r="B16" s="2"/>
      <c r="C16" s="2"/>
      <c r="D16" s="2"/>
      <c r="E16" s="2"/>
      <c r="F16" s="2">
        <f t="shared" si="0"/>
        <v>0</v>
      </c>
      <c r="G16" s="2"/>
      <c r="H16" s="2">
        <f t="shared" si="1"/>
        <v>0</v>
      </c>
      <c r="I16" s="2"/>
      <c r="J16" s="5">
        <f t="shared" si="2"/>
        <v>0</v>
      </c>
      <c r="M16" s="18">
        <v>71</v>
      </c>
      <c r="N16" s="17">
        <v>3</v>
      </c>
      <c r="O16" s="17">
        <v>3</v>
      </c>
      <c r="P16" s="18">
        <v>105</v>
      </c>
      <c r="Q16" s="17">
        <v>2.5</v>
      </c>
    </row>
    <row r="17" spans="1:17">
      <c r="A17" s="2"/>
      <c r="B17" s="2"/>
      <c r="C17" s="2"/>
      <c r="D17" s="2"/>
      <c r="E17" s="2"/>
      <c r="F17" s="2">
        <f t="shared" si="0"/>
        <v>0</v>
      </c>
      <c r="G17" s="2"/>
      <c r="H17" s="2">
        <f t="shared" si="1"/>
        <v>0</v>
      </c>
      <c r="I17" s="2"/>
      <c r="J17" s="5">
        <f t="shared" si="2"/>
        <v>0</v>
      </c>
      <c r="M17" s="17">
        <v>75</v>
      </c>
      <c r="N17" s="17">
        <v>3</v>
      </c>
      <c r="O17" s="17">
        <v>2</v>
      </c>
      <c r="P17" s="18">
        <v>110</v>
      </c>
      <c r="Q17" s="17">
        <v>2</v>
      </c>
    </row>
    <row r="18" spans="1:17">
      <c r="A18" s="2"/>
      <c r="B18" s="2"/>
      <c r="C18" s="2"/>
      <c r="D18" s="2"/>
      <c r="E18" s="2"/>
      <c r="F18" s="2">
        <f t="shared" si="0"/>
        <v>0</v>
      </c>
      <c r="G18" s="2"/>
      <c r="H18" s="2">
        <f t="shared" si="1"/>
        <v>0</v>
      </c>
      <c r="I18" s="2"/>
      <c r="J18" s="5">
        <f t="shared" si="2"/>
        <v>0</v>
      </c>
      <c r="M18" s="18">
        <v>80</v>
      </c>
      <c r="N18" s="17">
        <v>2</v>
      </c>
      <c r="O18" s="17">
        <v>2</v>
      </c>
      <c r="P18" s="18">
        <v>120</v>
      </c>
      <c r="Q18" s="17">
        <v>1.5</v>
      </c>
    </row>
    <row r="19" spans="1:17">
      <c r="A19" s="2"/>
      <c r="B19" s="2"/>
      <c r="C19" s="2"/>
      <c r="D19" s="2"/>
      <c r="E19" s="2"/>
      <c r="F19" s="2">
        <f t="shared" si="0"/>
        <v>0</v>
      </c>
      <c r="G19" s="2"/>
      <c r="H19" s="2">
        <f t="shared" si="1"/>
        <v>0</v>
      </c>
      <c r="I19" s="2"/>
      <c r="J19" s="5">
        <f t="shared" si="2"/>
        <v>0</v>
      </c>
      <c r="M19" s="17">
        <v>90</v>
      </c>
      <c r="N19" s="17">
        <v>1</v>
      </c>
      <c r="O19" s="17">
        <v>1</v>
      </c>
      <c r="P19" s="18">
        <v>125</v>
      </c>
      <c r="Q19" s="17">
        <v>1</v>
      </c>
    </row>
    <row r="20" spans="1:17">
      <c r="A20" s="2"/>
      <c r="B20" s="2"/>
      <c r="C20" s="2"/>
      <c r="D20" s="2"/>
      <c r="E20" s="2"/>
      <c r="F20" s="2">
        <f t="shared" si="0"/>
        <v>0</v>
      </c>
      <c r="G20" s="2"/>
      <c r="H20" s="2">
        <f t="shared" si="1"/>
        <v>0</v>
      </c>
      <c r="I20" s="2"/>
      <c r="J20" s="5">
        <f t="shared" si="2"/>
        <v>0</v>
      </c>
      <c r="M20" s="18">
        <v>100</v>
      </c>
      <c r="N20" s="17">
        <v>0.5</v>
      </c>
      <c r="O20" s="17">
        <v>0.5</v>
      </c>
      <c r="P20" s="18">
        <v>130</v>
      </c>
      <c r="Q20" s="17">
        <v>0.5</v>
      </c>
    </row>
    <row r="21" spans="1:17">
      <c r="A21" s="2"/>
      <c r="B21" s="2"/>
      <c r="C21" s="2"/>
      <c r="D21" s="2"/>
      <c r="E21" s="2"/>
      <c r="F21" s="2">
        <f t="shared" si="0"/>
        <v>0</v>
      </c>
      <c r="G21" s="2"/>
      <c r="H21" s="2">
        <f t="shared" si="1"/>
        <v>0</v>
      </c>
      <c r="I21" s="2"/>
      <c r="J21" s="5">
        <f t="shared" si="2"/>
        <v>0</v>
      </c>
      <c r="M21" s="17"/>
      <c r="N21" s="17"/>
      <c r="O21" s="17"/>
      <c r="P21" s="18">
        <v>200</v>
      </c>
      <c r="Q21" s="17">
        <v>0.5</v>
      </c>
    </row>
    <row r="22" spans="1:17">
      <c r="A22" s="2"/>
      <c r="B22" s="2"/>
      <c r="C22" s="2"/>
      <c r="D22" s="2"/>
      <c r="E22" s="2"/>
      <c r="F22" s="2">
        <f t="shared" si="0"/>
        <v>0</v>
      </c>
      <c r="G22" s="2"/>
      <c r="H22" s="2">
        <f t="shared" si="1"/>
        <v>0</v>
      </c>
      <c r="I22" s="2"/>
      <c r="J22" s="5">
        <f t="shared" si="2"/>
        <v>0</v>
      </c>
      <c r="M22" s="17"/>
      <c r="N22" s="17"/>
      <c r="O22" s="17"/>
      <c r="P22" s="18"/>
      <c r="Q22" s="17"/>
    </row>
    <row r="23" spans="1:17">
      <c r="A23" s="2"/>
      <c r="B23" s="2"/>
      <c r="C23" s="2"/>
      <c r="D23" s="2"/>
      <c r="E23" s="2"/>
      <c r="F23" s="2">
        <f t="shared" si="0"/>
        <v>0</v>
      </c>
      <c r="G23" s="2"/>
      <c r="H23" s="2">
        <f t="shared" si="1"/>
        <v>0</v>
      </c>
      <c r="I23" s="2"/>
      <c r="J23" s="5">
        <f t="shared" si="2"/>
        <v>0</v>
      </c>
    </row>
    <row r="24" spans="1:17">
      <c r="A24" s="2"/>
      <c r="B24" s="2"/>
      <c r="C24" s="2"/>
      <c r="D24" s="2"/>
      <c r="E24" s="2"/>
      <c r="F24" s="2">
        <f t="shared" si="0"/>
        <v>0</v>
      </c>
      <c r="G24" s="2"/>
      <c r="H24" s="2">
        <f t="shared" si="1"/>
        <v>0</v>
      </c>
      <c r="I24" s="2"/>
      <c r="J24" s="5">
        <f t="shared" si="2"/>
        <v>0</v>
      </c>
    </row>
    <row r="25" spans="1:17">
      <c r="A25" s="2"/>
      <c r="B25" s="2"/>
      <c r="C25" s="2"/>
      <c r="D25" s="2"/>
      <c r="E25" s="2"/>
      <c r="F25" s="2">
        <f t="shared" si="0"/>
        <v>0</v>
      </c>
      <c r="G25" s="2"/>
      <c r="H25" s="2">
        <f t="shared" si="1"/>
        <v>0</v>
      </c>
      <c r="I25" s="2"/>
      <c r="J25" s="5">
        <f t="shared" si="2"/>
        <v>0</v>
      </c>
    </row>
    <row r="26" spans="1:17">
      <c r="A26" s="2"/>
      <c r="B26" s="2"/>
      <c r="C26" s="2"/>
      <c r="D26" s="2"/>
      <c r="E26" s="2"/>
      <c r="F26" s="2">
        <f t="shared" si="0"/>
        <v>0</v>
      </c>
      <c r="G26" s="2"/>
      <c r="H26" s="2">
        <f t="shared" si="1"/>
        <v>0</v>
      </c>
      <c r="I26" s="2"/>
      <c r="J26" s="5">
        <f t="shared" si="2"/>
        <v>0</v>
      </c>
    </row>
    <row r="27" spans="1:17">
      <c r="A27" s="2"/>
      <c r="B27" s="2"/>
      <c r="C27" s="2"/>
      <c r="D27" s="2"/>
      <c r="E27" s="2"/>
      <c r="F27" s="2">
        <f t="shared" si="0"/>
        <v>0</v>
      </c>
      <c r="G27" s="2"/>
      <c r="H27" s="2">
        <f t="shared" si="1"/>
        <v>0</v>
      </c>
      <c r="I27" s="2"/>
      <c r="J27" s="5">
        <f t="shared" si="2"/>
        <v>0</v>
      </c>
    </row>
    <row r="28" spans="1:17">
      <c r="A28" s="2"/>
      <c r="B28" s="2"/>
      <c r="C28" s="2"/>
      <c r="D28" s="2"/>
      <c r="E28" s="2"/>
      <c r="F28" s="2">
        <f t="shared" si="0"/>
        <v>0</v>
      </c>
      <c r="G28" s="2"/>
      <c r="H28" s="2">
        <f t="shared" si="1"/>
        <v>0</v>
      </c>
      <c r="I28" s="2"/>
      <c r="J28" s="5">
        <f t="shared" si="2"/>
        <v>0</v>
      </c>
    </row>
    <row r="29" spans="1:17">
      <c r="A29" s="2"/>
      <c r="B29" s="2"/>
      <c r="C29" s="2"/>
      <c r="D29" s="2"/>
      <c r="E29" s="2"/>
      <c r="F29" s="2">
        <f t="shared" si="0"/>
        <v>0</v>
      </c>
      <c r="G29" s="2"/>
      <c r="H29" s="2">
        <f t="shared" si="1"/>
        <v>0</v>
      </c>
      <c r="I29" s="2"/>
      <c r="J29" s="5">
        <f t="shared" si="2"/>
        <v>0</v>
      </c>
    </row>
    <row r="30" spans="1:17">
      <c r="A30" s="2"/>
      <c r="B30" s="2"/>
      <c r="C30" s="2"/>
      <c r="D30" s="2"/>
      <c r="E30" s="2"/>
      <c r="F30" s="2">
        <f t="shared" si="0"/>
        <v>0</v>
      </c>
      <c r="G30" s="2"/>
      <c r="H30" s="2">
        <f t="shared" si="1"/>
        <v>0</v>
      </c>
      <c r="I30" s="2"/>
      <c r="J30" s="5">
        <f t="shared" si="2"/>
        <v>0</v>
      </c>
    </row>
    <row r="33" spans="2:4">
      <c r="B33" s="9" t="s">
        <v>47</v>
      </c>
      <c r="C33" s="9"/>
      <c r="D33" s="19">
        <f>IFERROR(AVERAGE(J4:J30),"")</f>
        <v>0</v>
      </c>
    </row>
    <row r="34" spans="2:4">
      <c r="B34" s="8" t="s">
        <v>48</v>
      </c>
      <c r="C34" s="8"/>
      <c r="D34" s="20" t="str">
        <f>IFERROR(AVERAGEIF(D4:D30,"f",J4:J30),"0")</f>
        <v>0</v>
      </c>
    </row>
    <row r="35" spans="2:4">
      <c r="B35" s="21" t="s">
        <v>49</v>
      </c>
      <c r="C35" s="21"/>
      <c r="D35" s="22" t="str">
        <f>IFERROR(AVERAGEIF(D4:D30,"g",J4:J30),"0")</f>
        <v>0</v>
      </c>
    </row>
  </sheetData>
  <autoFilter ref="A3:J3"/>
  <mergeCells count="5">
    <mergeCell ref="A1:J1"/>
    <mergeCell ref="M1:Q2"/>
    <mergeCell ref="B33:C33"/>
    <mergeCell ref="B34:C34"/>
    <mergeCell ref="B35:C3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Explications</vt:lpstr>
      <vt:lpstr>Evaluation Niveau 1</vt:lpstr>
      <vt:lpstr>Evaluation Niveau 2</vt:lpstr>
      <vt:lpstr>CB</vt:lpstr>
      <vt:lpstr>CB50m</vt:lpstr>
      <vt:lpstr>Perf</vt:lpstr>
      <vt:lpstr>Perf1</vt:lpstr>
      <vt:lpstr>Perf50m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SCOTTI Antoine</cp:lastModifiedBy>
  <dcterms:created xsi:type="dcterms:W3CDTF">2014-07-08T14:50:20Z</dcterms:created>
  <dcterms:modified xsi:type="dcterms:W3CDTF">2014-11-11T17:18:58Z</dcterms:modified>
</cp:coreProperties>
</file>